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w26/links/"/>
    </mc:Choice>
  </mc:AlternateContent>
  <xr:revisionPtr revIDLastSave="15" documentId="8_{C55836F4-1B27-4604-982A-628DF9AA935F}" xr6:coauthVersionLast="47" xr6:coauthVersionMax="47" xr10:uidLastSave="{95C6A16A-C18D-4874-82FC-CD6D19E5C6AF}"/>
  <bookViews>
    <workbookView xWindow="-120" yWindow="-120" windowWidth="38640" windowHeight="21120" xr2:uid="{EB452196-1A28-4C59-A654-8979B7B3CFCE}"/>
  </bookViews>
  <sheets>
    <sheet name="Sheet1" sheetId="1" r:id="rId1"/>
    <sheet name="Review1" sheetId="22" r:id="rId2"/>
    <sheet name="Review2" sheetId="24" r:id="rId3"/>
    <sheet name="ReviewTables" sheetId="19" r:id="rId4"/>
    <sheet name="Sheet2" sheetId="29" r:id="rId5"/>
    <sheet name="Sheet3" sheetId="28" r:id="rId6"/>
    <sheet name="Sheet4" sheetId="30" r:id="rId7"/>
    <sheet name="WeatherData" sheetId="32" r:id="rId8"/>
  </sheets>
  <externalReferences>
    <externalReference r:id="rId9"/>
  </externalReferences>
  <definedNames>
    <definedName name="FinalGrades">ReviewTables!$B$20:$M$20</definedName>
    <definedName name="FruitPrizes">ReviewTables!$B$21:$M$21</definedName>
    <definedName name="HST">ReviewTables!$B$2</definedName>
    <definedName name="numvals">[1]SheetExtra!$B$10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2" l="1"/>
  <c r="L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F2" i="24"/>
  <c r="F3" i="24"/>
  <c r="F5" i="24"/>
  <c r="F7" i="24"/>
  <c r="F8" i="24"/>
  <c r="F9" i="24"/>
  <c r="F10" i="24"/>
  <c r="F11" i="24"/>
  <c r="F16" i="24"/>
  <c r="F17" i="24"/>
  <c r="F20" i="24"/>
  <c r="F22" i="24"/>
  <c r="F24" i="24"/>
  <c r="F25" i="24"/>
  <c r="F26" i="24"/>
  <c r="F28" i="24"/>
  <c r="F29" i="24"/>
  <c r="F31" i="24"/>
  <c r="F33" i="24"/>
  <c r="F38" i="24"/>
  <c r="F39" i="24"/>
  <c r="F41" i="24"/>
  <c r="F42" i="24"/>
  <c r="F44" i="24"/>
  <c r="F45" i="24"/>
  <c r="F46" i="24"/>
  <c r="F47" i="24"/>
  <c r="F49" i="24"/>
  <c r="F50" i="24"/>
  <c r="F51" i="24"/>
  <c r="F54" i="24"/>
  <c r="F55" i="24"/>
  <c r="F57" i="24"/>
  <c r="G2" i="24"/>
  <c r="H2" i="24" s="1"/>
  <c r="I2" i="24" s="1"/>
  <c r="G3" i="24"/>
  <c r="H3" i="24" s="1"/>
  <c r="I3" i="24" s="1"/>
  <c r="G4" i="24"/>
  <c r="H4" i="24" s="1"/>
  <c r="G5" i="24"/>
  <c r="H5" i="24" s="1"/>
  <c r="I5" i="24" s="1"/>
  <c r="G6" i="24"/>
  <c r="H6" i="24" s="1"/>
  <c r="I6" i="24" s="1"/>
  <c r="G7" i="24"/>
  <c r="H7" i="24" s="1"/>
  <c r="I7" i="24" s="1"/>
  <c r="G8" i="24"/>
  <c r="H8" i="24" s="1"/>
  <c r="I8" i="24" s="1"/>
  <c r="G9" i="24"/>
  <c r="H9" i="24" s="1"/>
  <c r="I9" i="24" s="1"/>
  <c r="G10" i="24"/>
  <c r="H10" i="24" s="1"/>
  <c r="I10" i="24" s="1"/>
  <c r="G11" i="24"/>
  <c r="H11" i="24" s="1"/>
  <c r="I11" i="24" s="1"/>
  <c r="G12" i="24"/>
  <c r="H12" i="24" s="1"/>
  <c r="I12" i="24" s="1"/>
  <c r="G13" i="24"/>
  <c r="H13" i="24" s="1"/>
  <c r="I13" i="24" s="1"/>
  <c r="G14" i="24"/>
  <c r="H14" i="24" s="1"/>
  <c r="I14" i="24" s="1"/>
  <c r="G15" i="24"/>
  <c r="H15" i="24" s="1"/>
  <c r="I15" i="24" s="1"/>
  <c r="G16" i="24"/>
  <c r="H16" i="24" s="1"/>
  <c r="G17" i="24"/>
  <c r="H17" i="24" s="1"/>
  <c r="I17" i="24" s="1"/>
  <c r="G18" i="24"/>
  <c r="H18" i="24" s="1"/>
  <c r="I18" i="24" s="1"/>
  <c r="G19" i="24"/>
  <c r="H19" i="24" s="1"/>
  <c r="I19" i="24" s="1"/>
  <c r="G20" i="24"/>
  <c r="H20" i="24" s="1"/>
  <c r="I20" i="24" s="1"/>
  <c r="G21" i="24"/>
  <c r="H21" i="24" s="1"/>
  <c r="I21" i="24" s="1"/>
  <c r="G22" i="24"/>
  <c r="H22" i="24" s="1"/>
  <c r="I22" i="24" s="1"/>
  <c r="G23" i="24"/>
  <c r="H23" i="24" s="1"/>
  <c r="I23" i="24" s="1"/>
  <c r="G24" i="24"/>
  <c r="H24" i="24" s="1"/>
  <c r="I24" i="24" s="1"/>
  <c r="G25" i="24"/>
  <c r="H25" i="24" s="1"/>
  <c r="I25" i="24" s="1"/>
  <c r="G26" i="24"/>
  <c r="H26" i="24" s="1"/>
  <c r="G27" i="24"/>
  <c r="H27" i="24" s="1"/>
  <c r="I27" i="24" s="1"/>
  <c r="G28" i="24"/>
  <c r="H28" i="24" s="1"/>
  <c r="I28" i="24" s="1"/>
  <c r="G29" i="24"/>
  <c r="H29" i="24" s="1"/>
  <c r="I29" i="24" s="1"/>
  <c r="G30" i="24"/>
  <c r="H30" i="24" s="1"/>
  <c r="I30" i="24" s="1"/>
  <c r="G31" i="24"/>
  <c r="H31" i="24" s="1"/>
  <c r="I31" i="24" s="1"/>
  <c r="G32" i="24"/>
  <c r="H32" i="24" s="1"/>
  <c r="I32" i="24" s="1"/>
  <c r="G33" i="24"/>
  <c r="H33" i="24" s="1"/>
  <c r="I33" i="24" s="1"/>
  <c r="G34" i="24"/>
  <c r="H34" i="24" s="1"/>
  <c r="I34" i="24" s="1"/>
  <c r="G35" i="24"/>
  <c r="H35" i="24" s="1"/>
  <c r="I35" i="24" s="1"/>
  <c r="G36" i="24"/>
  <c r="H36" i="24" s="1"/>
  <c r="I36" i="24" s="1"/>
  <c r="G37" i="24"/>
  <c r="H37" i="24" s="1"/>
  <c r="I37" i="24" s="1"/>
  <c r="G38" i="24"/>
  <c r="H38" i="24" s="1"/>
  <c r="I38" i="24" s="1"/>
  <c r="G39" i="24"/>
  <c r="H39" i="24" s="1"/>
  <c r="I39" i="24" s="1"/>
  <c r="G40" i="24"/>
  <c r="H40" i="24" s="1"/>
  <c r="I40" i="24" s="1"/>
  <c r="G41" i="24"/>
  <c r="H41" i="24" s="1"/>
  <c r="I41" i="24" s="1"/>
  <c r="G42" i="24"/>
  <c r="H42" i="24" s="1"/>
  <c r="I42" i="24" s="1"/>
  <c r="G43" i="24"/>
  <c r="H43" i="24" s="1"/>
  <c r="I43" i="24" s="1"/>
  <c r="G44" i="24"/>
  <c r="H44" i="24" s="1"/>
  <c r="I44" i="24" s="1"/>
  <c r="G45" i="24"/>
  <c r="H45" i="24" s="1"/>
  <c r="I45" i="24" s="1"/>
  <c r="G46" i="24"/>
  <c r="H46" i="24" s="1"/>
  <c r="I46" i="24" s="1"/>
  <c r="G47" i="24"/>
  <c r="H47" i="24" s="1"/>
  <c r="I47" i="24" s="1"/>
  <c r="G48" i="24"/>
  <c r="H48" i="24" s="1"/>
  <c r="G49" i="24"/>
  <c r="H49" i="24" s="1"/>
  <c r="I49" i="24" s="1"/>
  <c r="G50" i="24"/>
  <c r="H50" i="24" s="1"/>
  <c r="I50" i="24" s="1"/>
  <c r="G51" i="24"/>
  <c r="H51" i="24" s="1"/>
  <c r="I51" i="24" s="1"/>
  <c r="G52" i="24"/>
  <c r="H52" i="24" s="1"/>
  <c r="I52" i="24" s="1"/>
  <c r="G53" i="24"/>
  <c r="H53" i="24" s="1"/>
  <c r="I53" i="24" s="1"/>
  <c r="G54" i="24"/>
  <c r="H54" i="24" s="1"/>
  <c r="I54" i="24" s="1"/>
  <c r="G55" i="24"/>
  <c r="H55" i="24" s="1"/>
  <c r="G56" i="24"/>
  <c r="H56" i="24" s="1"/>
  <c r="I56" i="24" s="1"/>
  <c r="G57" i="24"/>
  <c r="H57" i="24" s="1"/>
  <c r="I57" i="24" s="1"/>
  <c r="G58" i="24"/>
  <c r="H58" i="24" s="1"/>
  <c r="I58" i="24" s="1"/>
  <c r="D2" i="24"/>
  <c r="E2" i="24" s="1"/>
  <c r="D3" i="24"/>
  <c r="E3" i="24" s="1"/>
  <c r="D4" i="24"/>
  <c r="E4" i="24" s="1"/>
  <c r="F4" i="24" s="1"/>
  <c r="D5" i="24"/>
  <c r="E5" i="24" s="1"/>
  <c r="D6" i="24"/>
  <c r="E6" i="24" s="1"/>
  <c r="F6" i="24" s="1"/>
  <c r="D7" i="24"/>
  <c r="E7" i="24" s="1"/>
  <c r="D8" i="24"/>
  <c r="E8" i="24" s="1"/>
  <c r="D9" i="24"/>
  <c r="E9" i="24" s="1"/>
  <c r="D10" i="24"/>
  <c r="E10" i="24" s="1"/>
  <c r="D11" i="24"/>
  <c r="E11" i="24" s="1"/>
  <c r="D12" i="24"/>
  <c r="E12" i="24" s="1"/>
  <c r="F12" i="24" s="1"/>
  <c r="D13" i="24"/>
  <c r="E13" i="24" s="1"/>
  <c r="F13" i="24" s="1"/>
  <c r="D14" i="24"/>
  <c r="E14" i="24" s="1"/>
  <c r="F14" i="24" s="1"/>
  <c r="D15" i="24"/>
  <c r="E15" i="24" s="1"/>
  <c r="F15" i="24" s="1"/>
  <c r="D16" i="24"/>
  <c r="E16" i="24" s="1"/>
  <c r="D17" i="24"/>
  <c r="E17" i="24" s="1"/>
  <c r="D18" i="24"/>
  <c r="E18" i="24" s="1"/>
  <c r="F18" i="24" s="1"/>
  <c r="D19" i="24"/>
  <c r="E19" i="24" s="1"/>
  <c r="F19" i="24" s="1"/>
  <c r="D20" i="24"/>
  <c r="E20" i="24" s="1"/>
  <c r="D21" i="24"/>
  <c r="E21" i="24" s="1"/>
  <c r="F21" i="24" s="1"/>
  <c r="D22" i="24"/>
  <c r="E22" i="24" s="1"/>
  <c r="D23" i="24"/>
  <c r="E23" i="24" s="1"/>
  <c r="F23" i="24" s="1"/>
  <c r="D24" i="24"/>
  <c r="E24" i="24" s="1"/>
  <c r="D25" i="24"/>
  <c r="E25" i="24" s="1"/>
  <c r="D26" i="24"/>
  <c r="E26" i="24" s="1"/>
  <c r="D27" i="24"/>
  <c r="E27" i="24" s="1"/>
  <c r="F27" i="24" s="1"/>
  <c r="D28" i="24"/>
  <c r="E28" i="24" s="1"/>
  <c r="D29" i="24"/>
  <c r="E29" i="24" s="1"/>
  <c r="D30" i="24"/>
  <c r="E30" i="24" s="1"/>
  <c r="F30" i="24" s="1"/>
  <c r="D31" i="24"/>
  <c r="E31" i="24" s="1"/>
  <c r="D32" i="24"/>
  <c r="E32" i="24" s="1"/>
  <c r="F32" i="24" s="1"/>
  <c r="D33" i="24"/>
  <c r="E33" i="24" s="1"/>
  <c r="D34" i="24"/>
  <c r="E34" i="24" s="1"/>
  <c r="F34" i="24" s="1"/>
  <c r="D35" i="24"/>
  <c r="E35" i="24" s="1"/>
  <c r="F35" i="24" s="1"/>
  <c r="D36" i="24"/>
  <c r="E36" i="24" s="1"/>
  <c r="F36" i="24" s="1"/>
  <c r="D37" i="24"/>
  <c r="E37" i="24" s="1"/>
  <c r="F37" i="24" s="1"/>
  <c r="D38" i="24"/>
  <c r="E38" i="24" s="1"/>
  <c r="D39" i="24"/>
  <c r="E39" i="24" s="1"/>
  <c r="D40" i="24"/>
  <c r="E40" i="24" s="1"/>
  <c r="F40" i="24" s="1"/>
  <c r="D41" i="24"/>
  <c r="E41" i="24" s="1"/>
  <c r="D42" i="24"/>
  <c r="E42" i="24" s="1"/>
  <c r="D43" i="24"/>
  <c r="E43" i="24" s="1"/>
  <c r="F43" i="24" s="1"/>
  <c r="D44" i="24"/>
  <c r="E44" i="24" s="1"/>
  <c r="D45" i="24"/>
  <c r="E45" i="24" s="1"/>
  <c r="D46" i="24"/>
  <c r="E46" i="24" s="1"/>
  <c r="D47" i="24"/>
  <c r="E47" i="24" s="1"/>
  <c r="D48" i="24"/>
  <c r="E48" i="24" s="1"/>
  <c r="F48" i="24" s="1"/>
  <c r="D49" i="24"/>
  <c r="E49" i="24" s="1"/>
  <c r="D50" i="24"/>
  <c r="E50" i="24" s="1"/>
  <c r="D51" i="24"/>
  <c r="E51" i="24" s="1"/>
  <c r="D52" i="24"/>
  <c r="E52" i="24" s="1"/>
  <c r="F52" i="24" s="1"/>
  <c r="D53" i="24"/>
  <c r="E53" i="24" s="1"/>
  <c r="F53" i="24" s="1"/>
  <c r="D54" i="24"/>
  <c r="E54" i="24" s="1"/>
  <c r="D55" i="24"/>
  <c r="E55" i="24" s="1"/>
  <c r="D56" i="24"/>
  <c r="E56" i="24" s="1"/>
  <c r="F56" i="24" s="1"/>
  <c r="D57" i="24"/>
  <c r="E57" i="24" s="1"/>
  <c r="D58" i="24"/>
  <c r="E58" i="24" s="1"/>
  <c r="F58" i="24" s="1"/>
  <c r="C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K2" i="22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I2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H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J22" i="24" l="1"/>
  <c r="J11" i="24"/>
  <c r="J49" i="24"/>
  <c r="J5" i="24"/>
  <c r="J39" i="24"/>
  <c r="J47" i="24"/>
  <c r="J25" i="24"/>
  <c r="J3" i="24"/>
  <c r="J24" i="24"/>
  <c r="J2" i="24"/>
  <c r="J28" i="24"/>
  <c r="J45" i="24"/>
  <c r="J44" i="24"/>
  <c r="J41" i="24"/>
  <c r="J46" i="24"/>
  <c r="J50" i="24"/>
  <c r="J51" i="24"/>
  <c r="J29" i="24"/>
  <c r="J7" i="24"/>
  <c r="I4" i="24"/>
  <c r="J4" i="24" s="1"/>
  <c r="I16" i="24"/>
  <c r="J16" i="24" s="1"/>
  <c r="J42" i="24"/>
  <c r="I55" i="24"/>
  <c r="J55" i="24"/>
  <c r="I48" i="24"/>
  <c r="J48" i="24" s="1"/>
  <c r="J54" i="24"/>
  <c r="J10" i="24"/>
  <c r="J31" i="24"/>
  <c r="J9" i="24"/>
  <c r="J20" i="24"/>
  <c r="J38" i="24"/>
  <c r="J33" i="24"/>
  <c r="J57" i="24"/>
  <c r="I26" i="24"/>
  <c r="J26" i="24" s="1"/>
  <c r="J30" i="24"/>
  <c r="J8" i="24"/>
  <c r="J23" i="24"/>
  <c r="J43" i="24"/>
  <c r="J21" i="24"/>
  <c r="J19" i="24"/>
  <c r="J40" i="24"/>
  <c r="J18" i="24"/>
  <c r="J17" i="24"/>
  <c r="J37" i="24"/>
  <c r="J15" i="24"/>
  <c r="J58" i="24"/>
  <c r="J36" i="24"/>
  <c r="J14" i="24"/>
  <c r="J35" i="24"/>
  <c r="J13" i="24"/>
  <c r="J56" i="24"/>
  <c r="J34" i="24"/>
  <c r="J12" i="24"/>
  <c r="J32" i="24"/>
  <c r="J53" i="24"/>
  <c r="J52" i="24"/>
  <c r="J6" i="24"/>
  <c r="J27" i="24"/>
</calcChain>
</file>

<file path=xl/sharedStrings.xml><?xml version="1.0" encoding="utf-8"?>
<sst xmlns="http://schemas.openxmlformats.org/spreadsheetml/2006/main" count="420" uniqueCount="171">
  <si>
    <t>Science</t>
  </si>
  <si>
    <t>Health</t>
  </si>
  <si>
    <t>Environment</t>
  </si>
  <si>
    <t>Arts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</si>
  <si>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</si>
  <si>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</si>
  <si>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</si>
  <si>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</si>
  <si>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</si>
  <si>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</si>
  <si>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</si>
  <si>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</si>
  <si>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</si>
  <si>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</si>
  <si>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</si>
  <si>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</si>
  <si>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</si>
  <si>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</si>
  <si>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</si>
  <si>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</si>
  <si>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Lastname</t>
  </si>
  <si>
    <t>Creature</t>
  </si>
  <si>
    <t>Unicorn</t>
  </si>
  <si>
    <t>Dragon</t>
  </si>
  <si>
    <t>Pegasus</t>
  </si>
  <si>
    <t>Phoenix</t>
  </si>
  <si>
    <t>Griffin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</si>
  <si>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</si>
  <si>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</si>
  <si>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</si>
  <si>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</si>
  <si>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</si>
  <si>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</si>
  <si>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</si>
  <si>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</si>
  <si>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</si>
  <si>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</si>
  <si>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</si>
  <si>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</si>
  <si>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</si>
  <si>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</si>
  <si>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</si>
  <si>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</si>
  <si>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</si>
  <si>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</si>
  <si>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</si>
  <si>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</si>
  <si>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</si>
  <si>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</si>
  <si>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</si>
  <si>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</si>
  <si>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</si>
  <si>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</si>
  <si>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</si>
  <si>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</si>
  <si>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</si>
  <si>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</si>
  <si>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</si>
  <si>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</si>
  <si>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</si>
  <si>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</si>
  <si>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</si>
  <si>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</si>
  <si>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</si>
  <si>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</si>
  <si>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</si>
  <si>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</si>
  <si>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</si>
  <si>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</si>
  <si>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</si>
  <si>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</si>
  <si>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</si>
  <si>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</si>
  <si>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</si>
  <si>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</si>
  <si>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</si>
  <si>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Abbrv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</si>
  <si>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</si>
  <si>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</si>
  <si>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</si>
  <si>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</si>
  <si>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</si>
  <si>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</si>
  <si>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</si>
  <si>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</si>
  <si>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</si>
  <si>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</si>
  <si>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</si>
  <si>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</si>
  <si>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</si>
  <si>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</si>
  <si>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</si>
  <si>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</si>
  <si>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</si>
  <si>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</si>
  <si>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</si>
  <si>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</si>
  <si>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</si>
  <si>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</si>
  <si>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</si>
  <si>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</si>
  <si>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</si>
  <si>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</si>
  <si>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</si>
  <si>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</si>
  <si>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</si>
  <si>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</si>
  <si>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</si>
  <si>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Casual Snacker Award</t>
  </si>
  <si>
    <t>Cookie Monster Trainee</t>
  </si>
  <si>
    <t>Half-Dozen Hero</t>
  </si>
  <si>
    <t>Biscuit Baron</t>
  </si>
  <si>
    <t>Doughminator</t>
  </si>
  <si>
    <t>Chip Champion</t>
  </si>
  <si>
    <t>Lord of the Crumbs</t>
  </si>
  <si>
    <t>The Great Dunkinator</t>
  </si>
  <si>
    <t>Supreme Snickerdoodler</t>
  </si>
  <si>
    <t>The Cookie Overlord</t>
  </si>
  <si>
    <t>Cookie Monster GOAT</t>
  </si>
  <si>
    <t>Cookie Abstainer</t>
  </si>
  <si>
    <t>Qty</t>
  </si>
  <si>
    <t>Title</t>
  </si>
  <si>
    <t>ProductID</t>
  </si>
  <si>
    <t>BasePrice</t>
  </si>
  <si>
    <t>HST?</t>
  </si>
  <si>
    <t>Apple (Gala)</t>
  </si>
  <si>
    <t>No</t>
  </si>
  <si>
    <t>Whole Wheat Bread</t>
  </si>
  <si>
    <t>Chicken Breast</t>
  </si>
  <si>
    <t>Chocolate Bar</t>
  </si>
  <si>
    <t>Yes</t>
  </si>
  <si>
    <t>Pasta (Spaghetti)</t>
  </si>
  <si>
    <t>Eggs (Dozen)</t>
  </si>
  <si>
    <t>Frozen Pizza</t>
  </si>
  <si>
    <t>Laundry Detergent</t>
  </si>
  <si>
    <t>WeightKg</t>
  </si>
  <si>
    <t>BaseWeightKg</t>
  </si>
  <si>
    <t>ShippingRate</t>
  </si>
  <si>
    <t>FirstName</t>
  </si>
  <si>
    <t>EXCEL DAY 5</t>
  </si>
  <si>
    <t>Name</t>
  </si>
  <si>
    <t>Colour</t>
  </si>
  <si>
    <t>CookieQty</t>
  </si>
  <si>
    <t>ID</t>
  </si>
  <si>
    <t>Troll</t>
  </si>
  <si>
    <t>ElementErrCheck</t>
  </si>
  <si>
    <t>NumPets</t>
  </si>
  <si>
    <t>NumberOfCookiesEaten</t>
  </si>
  <si>
    <t>CookieTitleUsingInexact</t>
  </si>
  <si>
    <t>HST</t>
  </si>
  <si>
    <t>SubTotal</t>
  </si>
  <si>
    <t>TotalWeightKg</t>
  </si>
  <si>
    <t>ProductHST</t>
  </si>
  <si>
    <t>ShippingHST</t>
  </si>
  <si>
    <t>Total</t>
  </si>
  <si>
    <t>Shipping</t>
  </si>
  <si>
    <t>Date</t>
  </si>
  <si>
    <t>Score</t>
  </si>
  <si>
    <t>Charlie</t>
  </si>
  <si>
    <t>Alice</t>
  </si>
  <si>
    <t>Bob</t>
  </si>
  <si>
    <t>Working With Arrays (lots of interactive examples)</t>
  </si>
  <si>
    <t>More Array Stuff…</t>
  </si>
  <si>
    <t>More Using Arrays</t>
  </si>
  <si>
    <t>FinalGrades</t>
  </si>
  <si>
    <t>FruitPrizes</t>
  </si>
  <si>
    <t>*** Not a "table", but just two named ranges to show a Horizontal XLOOKUP</t>
  </si>
  <si>
    <t>FruitPrizeHorizontalLookup</t>
  </si>
  <si>
    <t>Low temperature</t>
  </si>
  <si>
    <t>High temperature</t>
  </si>
  <si>
    <t>Precipitation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</si>
</sst>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1" applyNumberFormat="1" applyFont="1"/>
    <xf numFmtId="44" fontId="0" fillId="0" borderId="0" xfId="2" applyFont="1"/>
    <xf numFmtId="0" fontId="3" fillId="0" borderId="0" xfId="0" applyFont="1"/>
    <xf numFmtId="44" fontId="0" fillId="0" borderId="0" xfId="0" applyNumberFormat="1"/>
    <xf numFmtId="14" fontId="0" fillId="0" borderId="0" xfId="0" applyNumberFormat="1"/>
    <xf numFmtId="9" fontId="0" fillId="0" borderId="0" xfId="1" applyFont="1"/>
    <xf numFmtId="15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17"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180975</xdr:rowOff>
    </xdr:from>
    <xdr:to>
      <xdr:col>7</xdr:col>
      <xdr:colOff>600075</xdr:colOff>
      <xdr:row>38</xdr:row>
      <xdr:rowOff>85725</xdr:rowOff>
    </xdr:to>
    <xdr:pic>
      <xdr:nvPicPr>
        <xdr:cNvPr id="2" name="Picture 1" descr="Vince McMahon 5 tier | =IF(); =SUMIF(); =XLOOKUP(); TABLES; ARRAYS | image tagged in vince mcmahon 5 tier | made w/ Imgflip meme maker">
          <a:extLst>
            <a:ext uri="{FF2B5EF4-FFF2-40B4-BE49-F238E27FC236}">
              <a16:creationId xmlns:a16="http://schemas.microsoft.com/office/drawing/2014/main" id="{3132D7B3-BA37-41D2-8429-DBDBF336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1975"/>
          <a:ext cx="4762500" cy="676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811c1d180250a19/teaching-pc/cs100-w26/links/cs100-f25-array-examples%20-%20Copy.xlsx" TargetMode="External"/><Relationship Id="rId1" Type="http://schemas.openxmlformats.org/officeDocument/2006/relationships/externalLinkPath" Target="cs100-f25-array-examples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Extra"/>
      <sheetName val="WeatherData"/>
    </sheetNames>
    <sheetDataSet>
      <sheetData sheetId="0"/>
      <sheetData sheetId="1"/>
      <sheetData sheetId="2"/>
      <sheetData sheetId="3"/>
      <sheetData sheetId="4">
        <row r="10">
          <cell r="B10">
            <v>1000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EBB158-2BE3-437B-8906-36B05B20F746}" name="TStudents" displayName="TStudents" ref="A1:L51" totalsRowShown="0">
  <autoFilter ref="A1:L51" xr:uid="{84EBB158-2BE3-437B-8906-36B05B20F746}"/>
  <tableColumns count="12">
    <tableColumn id="1" xr3:uid="{4E521444-B14D-4B82-A2C4-1C0419D5C3F6}" name="Lastname"/>
    <tableColumn id="2" xr3:uid="{0254E1D6-8186-4FFF-AC83-78A83524C390}" name="FirstName"/>
    <tableColumn id="3" xr3:uid="{B9FFF4BA-A84B-4F69-A706-D96025E8BF5D}" name="Faculty"/>
    <tableColumn id="4" xr3:uid="{A8A7548F-BA8E-4D77-87AB-AE47568419A0}" name="FinalGrade" dataDxfId="16" dataCellStyle="Percent"/>
    <tableColumn id="5" xr3:uid="{79F2882D-0B5C-46E3-949F-0D866E60F8F3}" name="NumPets"/>
    <tableColumn id="6" xr3:uid="{F4A8C5A6-204C-46DE-93A3-61DC420F243E}" name="Creature"/>
    <tableColumn id="7" xr3:uid="{96F0008E-3F3D-405B-B88C-76FD0A754DF2}" name="NumberOfCookiesEaten"/>
    <tableColumn id="8" xr3:uid="{CCB266C0-5498-4819-B80E-F479103B7475}" name="Colour" dataDxfId="15">
      <calculatedColumnFormula>_xlfn.XLOOKUP(TStudents[[#This Row],[Faculty]],TFaculties[Name],TFaculties[Colour])</calculatedColumnFormula>
    </tableColumn>
    <tableColumn id="9" xr3:uid="{214CE270-8ECC-4086-98AA-2238DAC32076}" name="Element" dataDxfId="14">
      <calculatedColumnFormula>_xlfn.XLOOKUP(TStudents[[#This Row],[Creature]],TCreatures[Name],TCreatures[Element])</calculatedColumnFormula>
    </tableColumn>
    <tableColumn id="10" xr3:uid="{F728982E-F573-496A-9310-1BFD22A90933}" name="ElementErrCheck" dataDxfId="13">
      <calculatedColumnFormula>_xlfn.XLOOKUP(TStudents[[#This Row],[Creature]],TCreatures[Name],TCreatures[Element],"Unknown")</calculatedColumnFormula>
    </tableColumn>
    <tableColumn id="11" xr3:uid="{7C6D918D-508E-4197-8A31-46FB5873BFE7}" name="CookieTitleUsingInexact" dataDxfId="12">
      <calculatedColumnFormula>_xlfn.XLOOKUP(TStudents[[#This Row],[NumberOfCookiesEaten]],TCookieTitle[CookieQty],TCookieTitle[Title],,-1)</calculatedColumnFormula>
    </tableColumn>
    <tableColumn id="12" xr3:uid="{611641F1-7169-497D-985F-8206CADF0691}" name="FruitPrizeHorizontalLookup" dataDxfId="11">
      <calculatedColumnFormula>_xlfn.XLOOKUP(TStudents[[#This Row],[FinalGrade]]/100,FinalGrades,FruitPrizes,,-1)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D69C4D-063A-4AE2-8BE6-8FAB6CABA148}" name="TItems" displayName="TItems" ref="A1:J58" totalsRowShown="0">
  <autoFilter ref="A1:J58" xr:uid="{A2D69C4D-063A-4AE2-8BE6-8FAB6CABA148}"/>
  <tableColumns count="10">
    <tableColumn id="1" xr3:uid="{D9463B46-0E3D-4EA9-AD0B-9712C88FC49D}" name="ProductID"/>
    <tableColumn id="2" xr3:uid="{EC0EBA38-C635-44AE-8CBA-498F2ED06C3A}" name="Qty"/>
    <tableColumn id="3" xr3:uid="{DA89C2E8-DB20-4812-B540-063BB1296A93}" name="Name" dataDxfId="10">
      <calculatedColumnFormula>_xlfn.XLOOKUP(TItems[[#This Row],[ProductID]],TProducts[ID],TProducts[Name])</calculatedColumnFormula>
    </tableColumn>
    <tableColumn id="4" xr3:uid="{EE00AF1A-C782-492E-828F-ED40C28B84F9}" name="BasePrice" dataDxfId="9">
      <calculatedColumnFormula>_xlfn.XLOOKUP(TItems[[#This Row],[ProductID]],TProducts[ID],TProducts[BasePrice])</calculatedColumnFormula>
    </tableColumn>
    <tableColumn id="6" xr3:uid="{5DB468F4-C0C5-4881-8EF7-8BAF148BB249}" name="SubTotal" dataDxfId="8">
      <calculatedColumnFormula>TItems[[#This Row],[BasePrice]]*TItems[[#This Row],[Qty]]</calculatedColumnFormula>
    </tableColumn>
    <tableColumn id="9" xr3:uid="{690F800C-36D6-4029-B76B-110F49CCBC9F}" name="ProductHST" dataDxfId="7">
      <calculatedColumnFormula>ROUND(IF(_xlfn.XLOOKUP(TItems[[#This Row],[ProductID]],TProducts[ID],TProducts[HST?])="Yes",HST*TItems[[#This Row],[SubTotal]],0),2)</calculatedColumnFormula>
    </tableColumn>
    <tableColumn id="7" xr3:uid="{067CFE07-6785-4AB1-8FE8-33D57D41BC66}" name="TotalWeightKg" dataDxfId="6">
      <calculatedColumnFormula>TItems[[#This Row],[Qty]]*_xlfn.XLOOKUP(TItems[[#This Row],[ProductID]],TProducts[ID],TProducts[WeightKg])</calculatedColumnFormula>
    </tableColumn>
    <tableColumn id="8" xr3:uid="{36791E85-CCCF-46D9-81AE-7F548843BEAB}" name="Shipping" dataDxfId="5">
      <calculatedColumnFormula>_xlfn.XLOOKUP(TItems[[#This Row],[TotalWeightKg]],TShipping[BaseWeightKg],TShipping[ShippingRate],,-1)</calculatedColumnFormula>
    </tableColumn>
    <tableColumn id="12" xr3:uid="{D5E111BA-2674-4ED7-B1DA-2B5B85C1533E}" name="ShippingHST" dataDxfId="4">
      <calculatedColumnFormula>ROUND(HST*TItems[[#This Row],[Shipping]],2)</calculatedColumnFormula>
    </tableColumn>
    <tableColumn id="11" xr3:uid="{BA45EADD-74D2-4705-BB09-D66D53B3F87C}" name="Total" dataDxfId="3">
      <calculatedColumnFormula>TItems[[#This Row],[SubTotal]]+TItems[[#This Row],[ProductHST]]+TItems[[#This Row],[Shipping]]+TItems[[#This Row],[ShippingHST]]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A35F6E-7187-437C-BA02-CE131038DDB0}" name="TFaculties" displayName="TFaculties" ref="A4:D8" totalsRowShown="0">
  <autoFilter ref="A4:D8" xr:uid="{58A35F6E-7187-437C-BA02-CE131038DDB0}"/>
  <tableColumns count="4">
    <tableColumn id="1" xr3:uid="{45E5C5BB-2B67-4B50-BF82-6C330243A8C7}" name="Abbrv"/>
    <tableColumn id="2" xr3:uid="{DA632362-5A8B-4E91-997D-20C59025DB32}" name="Name"/>
    <tableColumn id="3" xr3:uid="{C0FD8190-CE63-4CFC-85CD-4EF26061647A}" name="Colour"/>
    <tableColumn id="4" xr3:uid="{95702156-6E80-4F85-AF57-6C3FFF7E1D4E}" name="Masco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EA7081-AB10-4BA1-8FB9-6C057CBA44D7}" name="TCreatures" displayName="TCreatures" ref="A11:D16" totalsRowShown="0">
  <autoFilter ref="A11:D16" xr:uid="{E9EA7081-AB10-4BA1-8FB9-6C057CBA44D7}"/>
  <tableColumns count="4">
    <tableColumn id="1" xr3:uid="{F4834711-E446-485A-8083-FFBF0BCE9810}" name="Name"/>
    <tableColumn id="2" xr3:uid="{0A3EB77A-5C37-4537-93A3-255BF93C6029}" name="MagicLevel"/>
    <tableColumn id="3" xr3:uid="{4C7E0197-9F0F-4C95-9D00-FB3FA6FF8A69}" name="Speed"/>
    <tableColumn id="4" xr3:uid="{17798036-1DF3-409D-BB00-8EEC948AC79B}" name="Elem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B3DD5-7BF7-4795-A12A-D27DF8276FD5}" name="TCookieTitle" displayName="TCookieTitle" ref="A24:B36" totalsRowShown="0">
  <autoFilter ref="A24:B36" xr:uid="{9FAB3DD5-7BF7-4795-A12A-D27DF8276FD5}"/>
  <tableColumns count="2">
    <tableColumn id="1" xr3:uid="{B057F27C-3D22-4994-AA29-BFCDB5EACB02}" name="CookieQty"/>
    <tableColumn id="2" xr3:uid="{411D4390-457B-4257-B161-513ABC72B159}" name="Titl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414196-C853-4CD1-A227-871BB70D44CE}" name="TProducts" displayName="TProducts" ref="A39:E47" totalsRowShown="0">
  <autoFilter ref="A39:E47" xr:uid="{62414196-C853-4CD1-A227-871BB70D44CE}"/>
  <tableColumns count="5">
    <tableColumn id="1" xr3:uid="{1B24A1C1-6971-40F0-8403-7650988F9930}" name="ID"/>
    <tableColumn id="2" xr3:uid="{7D7F220A-0B59-4903-A07B-E28C3A4AD95F}" name="Name"/>
    <tableColumn id="3" xr3:uid="{515D0E80-0306-41CE-98E2-71F27B86B3F2}" name="BasePrice" dataDxfId="2" dataCellStyle="Currency"/>
    <tableColumn id="4" xr3:uid="{CE15AD79-4A86-44F2-8799-5C7867BA6318}" name="HST?"/>
    <tableColumn id="5" xr3:uid="{1D5ADC6C-77A1-42CC-9EB2-507ABB239489}" name="WeightK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A9C348-7663-4255-9FCC-3C23B27B04BB}" name="TShipping" displayName="TShipping" ref="A50:B53" totalsRowShown="0">
  <autoFilter ref="A50:B53" xr:uid="{49A9C348-7663-4255-9FCC-3C23B27B04BB}"/>
  <tableColumns count="2">
    <tableColumn id="1" xr3:uid="{83830051-1239-4C6A-B6C6-B92E2ADAB22D}" name="BaseWeightKg"/>
    <tableColumn id="2" xr3:uid="{55D6AD69-67E5-4B30-88CD-5AD560EA7556}" name="ShippingRate" dataDxfId="1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0FE78B4-BD77-4D5F-BEE0-1F2CB082A69E}" name="TScores" displayName="TScores" ref="A3:C103" totalsRowShown="0">
  <autoFilter ref="A3:C103" xr:uid="{60FE78B4-BD77-4D5F-BEE0-1F2CB082A69E}"/>
  <tableColumns count="3">
    <tableColumn id="1" xr3:uid="{0522DAC3-E896-4A1E-B270-D9508CB21B92}" name="Name"/>
    <tableColumn id="2" xr3:uid="{2628A9C7-C8F9-47AB-8ECC-67B8E6138D2D}" name="Date" dataDxfId="0"/>
    <tableColumn id="3" xr3:uid="{2F165387-F37D-445A-A9D2-DD90359BD11B}" name="Sc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tabSelected="1" zoomScaleNormal="100" workbookViewId="0"/>
  </sheetViews>
  <sheetFormatPr defaultRowHeight="15" x14ac:dyDescent="0.25"/>
  <cols>
    <col min="2" max="2" width="12" bestFit="1" customWidth="1"/>
  </cols>
  <sheetData>
    <row r="1" spans="1:1" x14ac:dyDescent="0.25">
      <c r="A1" s="1" t="s">
        <v>139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L51"/>
  <sheetViews>
    <sheetView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12.140625" customWidth="1"/>
    <col min="3" max="3" width="12" bestFit="1" customWidth="1"/>
    <col min="4" max="4" width="13.28515625" customWidth="1"/>
    <col min="5" max="5" width="11.85546875" customWidth="1"/>
    <col min="6" max="6" width="11.140625" customWidth="1"/>
    <col min="7" max="7" width="25.7109375" bestFit="1" customWidth="1"/>
    <col min="8" max="8" width="15" bestFit="1" customWidth="1"/>
    <col min="9" max="9" width="13.42578125" customWidth="1"/>
    <col min="10" max="10" width="19.28515625" bestFit="1" customWidth="1"/>
    <col min="11" max="11" width="25.7109375" bestFit="1" customWidth="1"/>
    <col min="12" max="12" width="28.28515625" bestFit="1" customWidth="1"/>
  </cols>
  <sheetData>
    <row r="1" spans="1:12" x14ac:dyDescent="0.25">
      <c r="A1" t="s">
        <v>20</v>
      </c>
      <c r="B1" t="s">
        <v>138</v>
      </c>
      <c r="C1" t="s">
        <v>19</v>
      </c>
      <c r="D1" t="s">
        <v>95</v>
      </c>
      <c r="E1" t="s">
        <v>146</v>
      </c>
      <c r="F1" t="s">
        <v>21</v>
      </c>
      <c r="G1" t="s">
        <v>147</v>
      </c>
      <c r="H1" t="s">
        <v>141</v>
      </c>
      <c r="I1" t="s">
        <v>91</v>
      </c>
      <c r="J1" t="s">
        <v>145</v>
      </c>
      <c r="K1" t="s">
        <v>148</v>
      </c>
      <c r="L1" t="s">
        <v>167</v>
      </c>
    </row>
    <row r="2" spans="1:12" x14ac:dyDescent="0.25">
      <c r="A2" t="s">
        <v>47</v>
      </c>
      <c r="B2" t="s">
        <v>34</v>
      </c>
      <c r="C2" t="s">
        <v>2</v>
      </c>
      <c r="D2" s="3">
        <v>95</v>
      </c>
      <c r="E2">
        <v>0</v>
      </c>
      <c r="F2" t="s">
        <v>22</v>
      </c>
      <c r="G2">
        <v>87</v>
      </c>
      <c r="H2" t="str">
        <f>_xlfn.XLOOKUP(TStudents[[#This Row],[Faculty]],TFaculties[Name],TFaculties[Colour])</f>
        <v>Green</v>
      </c>
      <c r="I2" t="str">
        <f>_xlfn.XLOOKUP(TStudents[[#This Row],[Creature]],TCreatures[Name],TCreatures[Element])</f>
        <v>Light</v>
      </c>
      <c r="J2" t="str">
        <f>_xlfn.XLOOKUP(TStudents[[#This Row],[Creature]],TCreatures[Name],TCreatures[Element],"Unknown")</f>
        <v>Light</v>
      </c>
      <c r="K2" t="str">
        <f>_xlfn.XLOOKUP(TStudents[[#This Row],[NumberOfCookiesEaten]],TCookieTitle[CookieQty],TCookieTitle[Title],,-1)</f>
        <v>Cookie Monster Trainee</v>
      </c>
      <c r="L2" t="str">
        <f>_xlfn.XLOOKUP(TStudents[[#This Row],[FinalGrade]]/100,FinalGrades,FruitPrizes,,-1)</f>
        <v>Cherry</v>
      </c>
    </row>
    <row r="3" spans="1:12" x14ac:dyDescent="0.25">
      <c r="A3" t="s">
        <v>8</v>
      </c>
      <c r="B3" t="s">
        <v>33</v>
      </c>
      <c r="C3" t="s">
        <v>3</v>
      </c>
      <c r="D3" s="3">
        <v>87</v>
      </c>
      <c r="E3">
        <v>0</v>
      </c>
      <c r="F3" t="s">
        <v>23</v>
      </c>
      <c r="G3">
        <v>128</v>
      </c>
      <c r="H3" t="str">
        <f>_xlfn.XLOOKUP(TStudents[[#This Row],[Faculty]],TFaculties[Name],TFaculties[Colour])</f>
        <v>Orange</v>
      </c>
      <c r="I3" t="str">
        <f>_xlfn.XLOOKUP(TStudents[[#This Row],[Creature]],TCreatures[Name],TCreatures[Element])</f>
        <v>Fire</v>
      </c>
      <c r="J3" t="str">
        <f>_xlfn.XLOOKUP(TStudents[[#This Row],[Creature]],TCreatures[Name],TCreatures[Element],"Unknown")</f>
        <v>Fire</v>
      </c>
      <c r="K3" t="str">
        <f>_xlfn.XLOOKUP(TStudents[[#This Row],[NumberOfCookiesEaten]],TCookieTitle[CookieQty],TCookieTitle[Title],,-1)</f>
        <v>Half-Dozen Hero</v>
      </c>
      <c r="L3" t="str">
        <f>_xlfn.XLOOKUP(TStudents[[#This Row],[FinalGrade]]/100,FinalGrades,FruitPrizes,,-1)</f>
        <v>Guava</v>
      </c>
    </row>
    <row r="4" spans="1:12" x14ac:dyDescent="0.25">
      <c r="A4" t="s">
        <v>47</v>
      </c>
      <c r="B4" t="s">
        <v>4</v>
      </c>
      <c r="C4" t="s">
        <v>2</v>
      </c>
      <c r="D4" s="3">
        <v>93</v>
      </c>
      <c r="E4">
        <v>0</v>
      </c>
      <c r="F4" t="s">
        <v>24</v>
      </c>
      <c r="G4">
        <v>175</v>
      </c>
      <c r="H4" t="str">
        <f>_xlfn.XLOOKUP(TStudents[[#This Row],[Faculty]],TFaculties[Name],TFaculties[Colour])</f>
        <v>Green</v>
      </c>
      <c r="I4" t="str">
        <f>_xlfn.XLOOKUP(TStudents[[#This Row],[Creature]],TCreatures[Name],TCreatures[Element])</f>
        <v>Air</v>
      </c>
      <c r="J4" t="str">
        <f>_xlfn.XLOOKUP(TStudents[[#This Row],[Creature]],TCreatures[Name],TCreatures[Element],"Unknown")</f>
        <v>Air</v>
      </c>
      <c r="K4" t="str">
        <f>_xlfn.XLOOKUP(TStudents[[#This Row],[NumberOfCookiesEaten]],TCookieTitle[CookieQty],TCookieTitle[Title],,-1)</f>
        <v>Biscuit Baron</v>
      </c>
      <c r="L4" t="str">
        <f>_xlfn.XLOOKUP(TStudents[[#This Row],[FinalGrade]]/100,FinalGrades,FruitPrizes,,-1)</f>
        <v>Apricot</v>
      </c>
    </row>
    <row r="5" spans="1:12" x14ac:dyDescent="0.25">
      <c r="A5" t="s">
        <v>49</v>
      </c>
      <c r="B5" t="s">
        <v>11</v>
      </c>
      <c r="C5" t="s">
        <v>3</v>
      </c>
      <c r="D5" s="3">
        <v>92</v>
      </c>
      <c r="E5">
        <v>5</v>
      </c>
      <c r="F5" t="s">
        <v>25</v>
      </c>
      <c r="G5">
        <v>450</v>
      </c>
      <c r="H5" t="str">
        <f>_xlfn.XLOOKUP(TStudents[[#This Row],[Faculty]],TFaculties[Name],TFaculties[Colour])</f>
        <v>Orange</v>
      </c>
      <c r="I5" t="str">
        <f>_xlfn.XLOOKUP(TStudents[[#This Row],[Creature]],TCreatures[Name],TCreatures[Element])</f>
        <v>Air</v>
      </c>
      <c r="J5" t="str">
        <f>_xlfn.XLOOKUP(TStudents[[#This Row],[Creature]],TCreatures[Name],TCreatures[Element],"Unknown")</f>
        <v>Air</v>
      </c>
      <c r="K5" t="str">
        <f>_xlfn.XLOOKUP(TStudents[[#This Row],[NumberOfCookiesEaten]],TCookieTitle[CookieQty],TCookieTitle[Title],,-1)</f>
        <v>Supreme Snickerdoodler</v>
      </c>
      <c r="L5" t="str">
        <f>_xlfn.XLOOKUP(TStudents[[#This Row],[FinalGrade]]/100,FinalGrades,FruitPrizes,,-1)</f>
        <v>Apricot</v>
      </c>
    </row>
    <row r="6" spans="1:12" x14ac:dyDescent="0.25">
      <c r="A6" t="s">
        <v>47</v>
      </c>
      <c r="B6" t="s">
        <v>14</v>
      </c>
      <c r="C6" t="s">
        <v>3</v>
      </c>
      <c r="D6" s="3">
        <v>75</v>
      </c>
      <c r="E6">
        <v>0</v>
      </c>
      <c r="F6" t="s">
        <v>23</v>
      </c>
      <c r="G6">
        <v>466</v>
      </c>
      <c r="H6" t="str">
        <f>_xlfn.XLOOKUP(TStudents[[#This Row],[Faculty]],TFaculties[Name],TFaculties[Colour])</f>
        <v>Orange</v>
      </c>
      <c r="I6" t="str">
        <f>_xlfn.XLOOKUP(TStudents[[#This Row],[Creature]],TCreatures[Name],TCreatures[Element])</f>
        <v>Fire</v>
      </c>
      <c r="J6" t="str">
        <f>_xlfn.XLOOKUP(TStudents[[#This Row],[Creature]],TCreatures[Name],TCreatures[Element],"Unknown")</f>
        <v>Fire</v>
      </c>
      <c r="K6" t="str">
        <f>_xlfn.XLOOKUP(TStudents[[#This Row],[NumberOfCookiesEaten]],TCookieTitle[CookieQty],TCookieTitle[Title],,-1)</f>
        <v>The Cookie Overlord</v>
      </c>
      <c r="L6" t="str">
        <f>_xlfn.XLOOKUP(TStudents[[#This Row],[FinalGrade]]/100,FinalGrades,FruitPrizes,,-1)</f>
        <v>Blueberry</v>
      </c>
    </row>
    <row r="7" spans="1:12" x14ac:dyDescent="0.25">
      <c r="A7" t="s">
        <v>27</v>
      </c>
      <c r="B7" t="s">
        <v>52</v>
      </c>
      <c r="C7" t="s">
        <v>2</v>
      </c>
      <c r="D7" s="3">
        <v>69</v>
      </c>
      <c r="E7">
        <v>1</v>
      </c>
      <c r="F7" t="s">
        <v>26</v>
      </c>
      <c r="G7">
        <v>299</v>
      </c>
      <c r="H7" t="str">
        <f>_xlfn.XLOOKUP(TStudents[[#This Row],[Faculty]],TFaculties[Name],TFaculties[Colour])</f>
        <v>Green</v>
      </c>
      <c r="I7" t="str">
        <f>_xlfn.XLOOKUP(TStudents[[#This Row],[Creature]],TCreatures[Name],TCreatures[Element])</f>
        <v>Air</v>
      </c>
      <c r="J7" t="str">
        <f>_xlfn.XLOOKUP(TStudents[[#This Row],[Creature]],TCreatures[Name],TCreatures[Element],"Unknown")</f>
        <v>Air</v>
      </c>
      <c r="K7" t="str">
        <f>_xlfn.XLOOKUP(TStudents[[#This Row],[NumberOfCookiesEaten]],TCookieTitle[CookieQty],TCookieTitle[Title],,-1)</f>
        <v>Chip Champion</v>
      </c>
      <c r="L7" t="str">
        <f>_xlfn.XLOOKUP(TStudents[[#This Row],[FinalGrade]]/100,FinalGrades,FruitPrizes,,-1)</f>
        <v>Starfruit</v>
      </c>
    </row>
    <row r="8" spans="1:12" x14ac:dyDescent="0.25">
      <c r="A8" t="s">
        <v>61</v>
      </c>
      <c r="B8" t="s">
        <v>28</v>
      </c>
      <c r="C8" t="s">
        <v>1</v>
      </c>
      <c r="D8" s="3">
        <v>76</v>
      </c>
      <c r="E8">
        <v>0</v>
      </c>
      <c r="F8" t="s">
        <v>23</v>
      </c>
      <c r="G8">
        <v>226</v>
      </c>
      <c r="H8" t="str">
        <f>_xlfn.XLOOKUP(TStudents[[#This Row],[Faculty]],TFaculties[Name],TFaculties[Colour])</f>
        <v>Teal</v>
      </c>
      <c r="I8" t="str">
        <f>_xlfn.XLOOKUP(TStudents[[#This Row],[Creature]],TCreatures[Name],TCreatures[Element])</f>
        <v>Fire</v>
      </c>
      <c r="J8" t="str">
        <f>_xlfn.XLOOKUP(TStudents[[#This Row],[Creature]],TCreatures[Name],TCreatures[Element],"Unknown")</f>
        <v>Fire</v>
      </c>
      <c r="K8" t="str">
        <f>_xlfn.XLOOKUP(TStudents[[#This Row],[NumberOfCookiesEaten]],TCookieTitle[CookieQty],TCookieTitle[Title],,-1)</f>
        <v>Doughminator</v>
      </c>
      <c r="L8" t="str">
        <f>_xlfn.XLOOKUP(TStudents[[#This Row],[FinalGrade]]/100,FinalGrades,FruitPrizes,,-1)</f>
        <v>Blueberry</v>
      </c>
    </row>
    <row r="9" spans="1:12" x14ac:dyDescent="0.25">
      <c r="A9" t="s">
        <v>7</v>
      </c>
      <c r="B9" t="s">
        <v>62</v>
      </c>
      <c r="C9" t="s">
        <v>2</v>
      </c>
      <c r="D9" s="3">
        <v>83</v>
      </c>
      <c r="E9">
        <v>1</v>
      </c>
      <c r="F9" s="5" t="s">
        <v>144</v>
      </c>
      <c r="G9">
        <v>350</v>
      </c>
      <c r="H9" t="str">
        <f>_xlfn.XLOOKUP(TStudents[[#This Row],[Faculty]],TFaculties[Name],TFaculties[Colour])</f>
        <v>Green</v>
      </c>
      <c r="I9" t="e">
        <f>_xlfn.XLOOKUP(TStudents[[#This Row],[Creature]],TCreatures[Name],TCreatures[Element])</f>
        <v>#N/A</v>
      </c>
      <c r="J9" t="str">
        <f>_xlfn.XLOOKUP(TStudents[[#This Row],[Creature]],TCreatures[Name],TCreatures[Element],"Unknown")</f>
        <v>Unknown</v>
      </c>
      <c r="K9" t="str">
        <f>_xlfn.XLOOKUP(TStudents[[#This Row],[NumberOfCookiesEaten]],TCookieTitle[CookieQty],TCookieTitle[Title],,-1)</f>
        <v>Lord of the Crumbs</v>
      </c>
      <c r="L9" t="str">
        <f>_xlfn.XLOOKUP(TStudents[[#This Row],[FinalGrade]]/100,FinalGrades,FruitPrizes,,-1)</f>
        <v>Persimmon</v>
      </c>
    </row>
    <row r="10" spans="1:12" x14ac:dyDescent="0.25">
      <c r="A10" t="s">
        <v>36</v>
      </c>
      <c r="B10" t="s">
        <v>28</v>
      </c>
      <c r="C10" t="s">
        <v>0</v>
      </c>
      <c r="D10" s="3">
        <v>75</v>
      </c>
      <c r="F10" t="s">
        <v>22</v>
      </c>
      <c r="G10">
        <v>381</v>
      </c>
      <c r="H10" t="str">
        <f>_xlfn.XLOOKUP(TStudents[[#This Row],[Faculty]],TFaculties[Name],TFaculties[Colour])</f>
        <v>Blue</v>
      </c>
      <c r="I10" t="str">
        <f>_xlfn.XLOOKUP(TStudents[[#This Row],[Creature]],TCreatures[Name],TCreatures[Element])</f>
        <v>Light</v>
      </c>
      <c r="J10" t="str">
        <f>_xlfn.XLOOKUP(TStudents[[#This Row],[Creature]],TCreatures[Name],TCreatures[Element],"Unknown")</f>
        <v>Light</v>
      </c>
      <c r="K10" t="str">
        <f>_xlfn.XLOOKUP(TStudents[[#This Row],[NumberOfCookiesEaten]],TCookieTitle[CookieQty],TCookieTitle[Title],,-1)</f>
        <v>The Great Dunkinator</v>
      </c>
      <c r="L10" t="str">
        <f>_xlfn.XLOOKUP(TStudents[[#This Row],[FinalGrade]]/100,FinalGrades,FruitPrizes,,-1)</f>
        <v>Blueberry</v>
      </c>
    </row>
    <row r="11" spans="1:12" x14ac:dyDescent="0.25">
      <c r="A11" t="s">
        <v>8</v>
      </c>
      <c r="B11" t="s">
        <v>4</v>
      </c>
      <c r="C11" t="s">
        <v>2</v>
      </c>
      <c r="D11" s="3">
        <v>78</v>
      </c>
      <c r="E11">
        <v>4</v>
      </c>
      <c r="F11" t="s">
        <v>22</v>
      </c>
      <c r="G11">
        <v>95</v>
      </c>
      <c r="H11" t="str">
        <f>_xlfn.XLOOKUP(TStudents[[#This Row],[Faculty]],TFaculties[Name],TFaculties[Colour])</f>
        <v>Green</v>
      </c>
      <c r="I11" t="str">
        <f>_xlfn.XLOOKUP(TStudents[[#This Row],[Creature]],TCreatures[Name],TCreatures[Element])</f>
        <v>Light</v>
      </c>
      <c r="J11" t="str">
        <f>_xlfn.XLOOKUP(TStudents[[#This Row],[Creature]],TCreatures[Name],TCreatures[Element],"Unknown")</f>
        <v>Light</v>
      </c>
      <c r="K11" t="str">
        <f>_xlfn.XLOOKUP(TStudents[[#This Row],[NumberOfCookiesEaten]],TCookieTitle[CookieQty],TCookieTitle[Title],,-1)</f>
        <v>Cookie Monster Trainee</v>
      </c>
      <c r="L11" t="str">
        <f>_xlfn.XLOOKUP(TStudents[[#This Row],[FinalGrade]]/100,FinalGrades,FruitPrizes,,-1)</f>
        <v>Blueberry</v>
      </c>
    </row>
    <row r="12" spans="1:12" x14ac:dyDescent="0.25">
      <c r="A12" t="s">
        <v>35</v>
      </c>
      <c r="B12" t="s">
        <v>9</v>
      </c>
      <c r="C12" t="s">
        <v>1</v>
      </c>
      <c r="D12" s="3">
        <v>65</v>
      </c>
      <c r="E12">
        <v>0</v>
      </c>
      <c r="F12" t="s">
        <v>26</v>
      </c>
      <c r="G12">
        <v>228</v>
      </c>
      <c r="H12" t="str">
        <f>_xlfn.XLOOKUP(TStudents[[#This Row],[Faculty]],TFaculties[Name],TFaculties[Colour])</f>
        <v>Teal</v>
      </c>
      <c r="I12" t="str">
        <f>_xlfn.XLOOKUP(TStudents[[#This Row],[Creature]],TCreatures[Name],TCreatures[Element])</f>
        <v>Air</v>
      </c>
      <c r="J12" t="str">
        <f>_xlfn.XLOOKUP(TStudents[[#This Row],[Creature]],TCreatures[Name],TCreatures[Element],"Unknown")</f>
        <v>Air</v>
      </c>
      <c r="K12" t="str">
        <f>_xlfn.XLOOKUP(TStudents[[#This Row],[NumberOfCookiesEaten]],TCookieTitle[CookieQty],TCookieTitle[Title],,-1)</f>
        <v>Doughminator</v>
      </c>
      <c r="L12" t="str">
        <f>_xlfn.XLOOKUP(TStudents[[#This Row],[FinalGrade]]/100,FinalGrades,FruitPrizes,,-1)</f>
        <v>Starfruit</v>
      </c>
    </row>
    <row r="13" spans="1:12" x14ac:dyDescent="0.25">
      <c r="A13" t="s">
        <v>41</v>
      </c>
      <c r="B13" t="s">
        <v>45</v>
      </c>
      <c r="C13" t="s">
        <v>1</v>
      </c>
      <c r="D13" s="3">
        <v>82</v>
      </c>
      <c r="E13">
        <v>0</v>
      </c>
      <c r="F13" t="s">
        <v>23</v>
      </c>
      <c r="G13">
        <v>403</v>
      </c>
      <c r="H13" t="str">
        <f>_xlfn.XLOOKUP(TStudents[[#This Row],[Faculty]],TFaculties[Name],TFaculties[Colour])</f>
        <v>Teal</v>
      </c>
      <c r="I13" t="str">
        <f>_xlfn.XLOOKUP(TStudents[[#This Row],[Creature]],TCreatures[Name],TCreatures[Element])</f>
        <v>Fire</v>
      </c>
      <c r="J13" t="str">
        <f>_xlfn.XLOOKUP(TStudents[[#This Row],[Creature]],TCreatures[Name],TCreatures[Element],"Unknown")</f>
        <v>Fire</v>
      </c>
      <c r="K13" t="str">
        <f>_xlfn.XLOOKUP(TStudents[[#This Row],[NumberOfCookiesEaten]],TCookieTitle[CookieQty],TCookieTitle[Title],,-1)</f>
        <v>Supreme Snickerdoodler</v>
      </c>
      <c r="L13" t="str">
        <f>_xlfn.XLOOKUP(TStudents[[#This Row],[FinalGrade]]/100,FinalGrades,FruitPrizes,,-1)</f>
        <v>Persimmon</v>
      </c>
    </row>
    <row r="14" spans="1:12" x14ac:dyDescent="0.25">
      <c r="A14" t="s">
        <v>15</v>
      </c>
      <c r="B14" t="s">
        <v>6</v>
      </c>
      <c r="C14" t="s">
        <v>0</v>
      </c>
      <c r="D14" s="3">
        <v>83</v>
      </c>
      <c r="F14" t="s">
        <v>23</v>
      </c>
      <c r="G14">
        <v>419</v>
      </c>
      <c r="H14" t="str">
        <f>_xlfn.XLOOKUP(TStudents[[#This Row],[Faculty]],TFaculties[Name],TFaculties[Colour])</f>
        <v>Blue</v>
      </c>
      <c r="I14" t="str">
        <f>_xlfn.XLOOKUP(TStudents[[#This Row],[Creature]],TCreatures[Name],TCreatures[Element])</f>
        <v>Fire</v>
      </c>
      <c r="J14" t="str">
        <f>_xlfn.XLOOKUP(TStudents[[#This Row],[Creature]],TCreatures[Name],TCreatures[Element],"Unknown")</f>
        <v>Fire</v>
      </c>
      <c r="K14" t="str">
        <f>_xlfn.XLOOKUP(TStudents[[#This Row],[NumberOfCookiesEaten]],TCookieTitle[CookieQty],TCookieTitle[Title],,-1)</f>
        <v>Supreme Snickerdoodler</v>
      </c>
      <c r="L14" t="str">
        <f>_xlfn.XLOOKUP(TStudents[[#This Row],[FinalGrade]]/100,FinalGrades,FruitPrizes,,-1)</f>
        <v>Persimmon</v>
      </c>
    </row>
    <row r="15" spans="1:12" x14ac:dyDescent="0.25">
      <c r="A15" t="s">
        <v>48</v>
      </c>
      <c r="B15" t="s">
        <v>34</v>
      </c>
      <c r="C15" t="s">
        <v>0</v>
      </c>
      <c r="D15" s="3">
        <v>63</v>
      </c>
      <c r="E15">
        <v>2</v>
      </c>
      <c r="F15" t="s">
        <v>24</v>
      </c>
      <c r="G15">
        <v>0</v>
      </c>
      <c r="H15" t="str">
        <f>_xlfn.XLOOKUP(TStudents[[#This Row],[Faculty]],TFaculties[Name],TFaculties[Colour])</f>
        <v>Blue</v>
      </c>
      <c r="I15" t="str">
        <f>_xlfn.XLOOKUP(TStudents[[#This Row],[Creature]],TCreatures[Name],TCreatures[Element])</f>
        <v>Air</v>
      </c>
      <c r="J15" t="str">
        <f>_xlfn.XLOOKUP(TStudents[[#This Row],[Creature]],TCreatures[Name],TCreatures[Element],"Unknown")</f>
        <v>Air</v>
      </c>
      <c r="K15" t="str">
        <f>_xlfn.XLOOKUP(TStudents[[#This Row],[NumberOfCookiesEaten]],TCookieTitle[CookieQty],TCookieTitle[Title],,-1)</f>
        <v>Cookie Abstainer</v>
      </c>
      <c r="L15" t="str">
        <f>_xlfn.XLOOKUP(TStudents[[#This Row],[FinalGrade]]/100,FinalGrades,FruitPrizes,,-1)</f>
        <v>Pomegranate</v>
      </c>
    </row>
    <row r="16" spans="1:12" x14ac:dyDescent="0.25">
      <c r="A16" t="s">
        <v>63</v>
      </c>
      <c r="B16" t="s">
        <v>64</v>
      </c>
      <c r="C16" t="s">
        <v>3</v>
      </c>
      <c r="D16" s="3">
        <v>74</v>
      </c>
      <c r="E16">
        <v>0</v>
      </c>
      <c r="F16" t="s">
        <v>25</v>
      </c>
      <c r="G16">
        <v>382</v>
      </c>
      <c r="H16" t="str">
        <f>_xlfn.XLOOKUP(TStudents[[#This Row],[Faculty]],TFaculties[Name],TFaculties[Colour])</f>
        <v>Orange</v>
      </c>
      <c r="I16" t="str">
        <f>_xlfn.XLOOKUP(TStudents[[#This Row],[Creature]],TCreatures[Name],TCreatures[Element])</f>
        <v>Air</v>
      </c>
      <c r="J16" t="str">
        <f>_xlfn.XLOOKUP(TStudents[[#This Row],[Creature]],TCreatures[Name],TCreatures[Element],"Unknown")</f>
        <v>Air</v>
      </c>
      <c r="K16" t="str">
        <f>_xlfn.XLOOKUP(TStudents[[#This Row],[NumberOfCookiesEaten]],TCookieTitle[CookieQty],TCookieTitle[Title],,-1)</f>
        <v>The Great Dunkinator</v>
      </c>
      <c r="L16" t="str">
        <f>_xlfn.XLOOKUP(TStudents[[#This Row],[FinalGrade]]/100,FinalGrades,FruitPrizes,,-1)</f>
        <v>Lychee</v>
      </c>
    </row>
    <row r="17" spans="1:12" x14ac:dyDescent="0.25">
      <c r="A17" t="s">
        <v>8</v>
      </c>
      <c r="B17" t="s">
        <v>46</v>
      </c>
      <c r="C17" t="s">
        <v>2</v>
      </c>
      <c r="D17" s="3">
        <v>88</v>
      </c>
      <c r="E17">
        <v>0</v>
      </c>
      <c r="F17" t="s">
        <v>22</v>
      </c>
      <c r="G17">
        <v>483</v>
      </c>
      <c r="H17" t="str">
        <f>_xlfn.XLOOKUP(TStudents[[#This Row],[Faculty]],TFaculties[Name],TFaculties[Colour])</f>
        <v>Green</v>
      </c>
      <c r="I17" t="str">
        <f>_xlfn.XLOOKUP(TStudents[[#This Row],[Creature]],TCreatures[Name],TCreatures[Element])</f>
        <v>Light</v>
      </c>
      <c r="J17" t="str">
        <f>_xlfn.XLOOKUP(TStudents[[#This Row],[Creature]],TCreatures[Name],TCreatures[Element],"Unknown")</f>
        <v>Light</v>
      </c>
      <c r="K17" t="str">
        <f>_xlfn.XLOOKUP(TStudents[[#This Row],[NumberOfCookiesEaten]],TCookieTitle[CookieQty],TCookieTitle[Title],,-1)</f>
        <v>The Cookie Overlord</v>
      </c>
      <c r="L17" t="str">
        <f>_xlfn.XLOOKUP(TStudents[[#This Row],[FinalGrade]]/100,FinalGrades,FruitPrizes,,-1)</f>
        <v>Guava</v>
      </c>
    </row>
    <row r="18" spans="1:12" x14ac:dyDescent="0.25">
      <c r="A18" t="s">
        <v>65</v>
      </c>
      <c r="B18" t="s">
        <v>46</v>
      </c>
      <c r="C18" t="s">
        <v>0</v>
      </c>
      <c r="D18" s="3">
        <v>66</v>
      </c>
      <c r="E18">
        <v>5</v>
      </c>
      <c r="F18" t="s">
        <v>25</v>
      </c>
      <c r="G18">
        <v>137</v>
      </c>
      <c r="H18" t="str">
        <f>_xlfn.XLOOKUP(TStudents[[#This Row],[Faculty]],TFaculties[Name],TFaculties[Colour])</f>
        <v>Blue</v>
      </c>
      <c r="I18" t="str">
        <f>_xlfn.XLOOKUP(TStudents[[#This Row],[Creature]],TCreatures[Name],TCreatures[Element])</f>
        <v>Air</v>
      </c>
      <c r="J18" t="str">
        <f>_xlfn.XLOOKUP(TStudents[[#This Row],[Creature]],TCreatures[Name],TCreatures[Element],"Unknown")</f>
        <v>Air</v>
      </c>
      <c r="K18" t="str">
        <f>_xlfn.XLOOKUP(TStudents[[#This Row],[NumberOfCookiesEaten]],TCookieTitle[CookieQty],TCookieTitle[Title],,-1)</f>
        <v>Half-Dozen Hero</v>
      </c>
      <c r="L18" t="str">
        <f>_xlfn.XLOOKUP(TStudents[[#This Row],[FinalGrade]]/100,FinalGrades,FruitPrizes,,-1)</f>
        <v>Starfruit</v>
      </c>
    </row>
    <row r="19" spans="1:12" x14ac:dyDescent="0.25">
      <c r="A19" t="s">
        <v>66</v>
      </c>
      <c r="B19" t="s">
        <v>39</v>
      </c>
      <c r="C19" t="s">
        <v>0</v>
      </c>
      <c r="D19" s="3">
        <v>69</v>
      </c>
      <c r="E19">
        <v>0</v>
      </c>
      <c r="F19" t="s">
        <v>26</v>
      </c>
      <c r="G19">
        <v>469</v>
      </c>
      <c r="H19" t="str">
        <f>_xlfn.XLOOKUP(TStudents[[#This Row],[Faculty]],TFaculties[Name],TFaculties[Colour])</f>
        <v>Blue</v>
      </c>
      <c r="I19" t="str">
        <f>_xlfn.XLOOKUP(TStudents[[#This Row],[Creature]],TCreatures[Name],TCreatures[Element])</f>
        <v>Air</v>
      </c>
      <c r="J19" t="str">
        <f>_xlfn.XLOOKUP(TStudents[[#This Row],[Creature]],TCreatures[Name],TCreatures[Element],"Unknown")</f>
        <v>Air</v>
      </c>
      <c r="K19" t="str">
        <f>_xlfn.XLOOKUP(TStudents[[#This Row],[NumberOfCookiesEaten]],TCookieTitle[CookieQty],TCookieTitle[Title],,-1)</f>
        <v>The Cookie Overlord</v>
      </c>
      <c r="L19" t="str">
        <f>_xlfn.XLOOKUP(TStudents[[#This Row],[FinalGrade]]/100,FinalGrades,FruitPrizes,,-1)</f>
        <v>Starfruit</v>
      </c>
    </row>
    <row r="20" spans="1:12" x14ac:dyDescent="0.25">
      <c r="A20" t="s">
        <v>27</v>
      </c>
      <c r="B20" t="s">
        <v>64</v>
      </c>
      <c r="C20" t="s">
        <v>3</v>
      </c>
      <c r="D20" s="3">
        <v>84</v>
      </c>
      <c r="E20">
        <v>0</v>
      </c>
      <c r="F20" t="s">
        <v>24</v>
      </c>
      <c r="G20">
        <v>89</v>
      </c>
      <c r="H20" t="str">
        <f>_xlfn.XLOOKUP(TStudents[[#This Row],[Faculty]],TFaculties[Name],TFaculties[Colour])</f>
        <v>Orange</v>
      </c>
      <c r="I20" t="str">
        <f>_xlfn.XLOOKUP(TStudents[[#This Row],[Creature]],TCreatures[Name],TCreatures[Element])</f>
        <v>Air</v>
      </c>
      <c r="J20" t="str">
        <f>_xlfn.XLOOKUP(TStudents[[#This Row],[Creature]],TCreatures[Name],TCreatures[Element],"Unknown")</f>
        <v>Air</v>
      </c>
      <c r="K20" t="str">
        <f>_xlfn.XLOOKUP(TStudents[[#This Row],[NumberOfCookiesEaten]],TCookieTitle[CookieQty],TCookieTitle[Title],,-1)</f>
        <v>Cookie Monster Trainee</v>
      </c>
      <c r="L20" t="str">
        <f>_xlfn.XLOOKUP(TStudents[[#This Row],[FinalGrade]]/100,FinalGrades,FruitPrizes,,-1)</f>
        <v>Persimmon</v>
      </c>
    </row>
    <row r="21" spans="1:12" x14ac:dyDescent="0.25">
      <c r="A21" t="s">
        <v>32</v>
      </c>
      <c r="B21" t="s">
        <v>16</v>
      </c>
      <c r="C21" t="s">
        <v>0</v>
      </c>
      <c r="D21" s="3">
        <v>68</v>
      </c>
      <c r="E21">
        <v>0</v>
      </c>
      <c r="F21" t="s">
        <v>25</v>
      </c>
      <c r="G21">
        <v>357</v>
      </c>
      <c r="H21" t="str">
        <f>_xlfn.XLOOKUP(TStudents[[#This Row],[Faculty]],TFaculties[Name],TFaculties[Colour])</f>
        <v>Blue</v>
      </c>
      <c r="I21" t="str">
        <f>_xlfn.XLOOKUP(TStudents[[#This Row],[Creature]],TCreatures[Name],TCreatures[Element])</f>
        <v>Air</v>
      </c>
      <c r="J21" t="str">
        <f>_xlfn.XLOOKUP(TStudents[[#This Row],[Creature]],TCreatures[Name],TCreatures[Element],"Unknown")</f>
        <v>Air</v>
      </c>
      <c r="K21" t="str">
        <f>_xlfn.XLOOKUP(TStudents[[#This Row],[NumberOfCookiesEaten]],TCookieTitle[CookieQty],TCookieTitle[Title],,-1)</f>
        <v>The Great Dunkinator</v>
      </c>
      <c r="L21" t="str">
        <f>_xlfn.XLOOKUP(TStudents[[#This Row],[FinalGrade]]/100,FinalGrades,FruitPrizes,,-1)</f>
        <v>Starfruit</v>
      </c>
    </row>
    <row r="22" spans="1:12" x14ac:dyDescent="0.25">
      <c r="A22" t="s">
        <v>67</v>
      </c>
      <c r="B22" t="s">
        <v>40</v>
      </c>
      <c r="C22" t="s">
        <v>3</v>
      </c>
      <c r="D22" s="3">
        <v>84</v>
      </c>
      <c r="E22">
        <v>0</v>
      </c>
      <c r="F22" t="s">
        <v>26</v>
      </c>
      <c r="G22">
        <v>502</v>
      </c>
      <c r="H22" t="str">
        <f>_xlfn.XLOOKUP(TStudents[[#This Row],[Faculty]],TFaculties[Name],TFaculties[Colour])</f>
        <v>Orange</v>
      </c>
      <c r="I22" t="str">
        <f>_xlfn.XLOOKUP(TStudents[[#This Row],[Creature]],TCreatures[Name],TCreatures[Element])</f>
        <v>Air</v>
      </c>
      <c r="J22" t="str">
        <f>_xlfn.XLOOKUP(TStudents[[#This Row],[Creature]],TCreatures[Name],TCreatures[Element],"Unknown")</f>
        <v>Air</v>
      </c>
      <c r="K22" t="str">
        <f>_xlfn.XLOOKUP(TStudents[[#This Row],[NumberOfCookiesEaten]],TCookieTitle[CookieQty],TCookieTitle[Title],,-1)</f>
        <v>Cookie Monster GOAT</v>
      </c>
      <c r="L22" t="str">
        <f>_xlfn.XLOOKUP(TStudents[[#This Row],[FinalGrade]]/100,FinalGrades,FruitPrizes,,-1)</f>
        <v>Persimmon</v>
      </c>
    </row>
    <row r="23" spans="1:12" x14ac:dyDescent="0.25">
      <c r="A23" t="s">
        <v>32</v>
      </c>
      <c r="B23" t="s">
        <v>14</v>
      </c>
      <c r="C23" t="s">
        <v>0</v>
      </c>
      <c r="D23" s="3">
        <v>100</v>
      </c>
      <c r="E23">
        <v>5</v>
      </c>
      <c r="F23" t="s">
        <v>25</v>
      </c>
      <c r="G23">
        <v>90</v>
      </c>
      <c r="H23" t="str">
        <f>_xlfn.XLOOKUP(TStudents[[#This Row],[Faculty]],TFaculties[Name],TFaculties[Colour])</f>
        <v>Blue</v>
      </c>
      <c r="I23" t="str">
        <f>_xlfn.XLOOKUP(TStudents[[#This Row],[Creature]],TCreatures[Name],TCreatures[Element])</f>
        <v>Air</v>
      </c>
      <c r="J23" t="str">
        <f>_xlfn.XLOOKUP(TStudents[[#This Row],[Creature]],TCreatures[Name],TCreatures[Element],"Unknown")</f>
        <v>Air</v>
      </c>
      <c r="K23" t="str">
        <f>_xlfn.XLOOKUP(TStudents[[#This Row],[NumberOfCookiesEaten]],TCookieTitle[CookieQty],TCookieTitle[Title],,-1)</f>
        <v>Cookie Monster Trainee</v>
      </c>
      <c r="L23" t="str">
        <f>_xlfn.XLOOKUP(TStudents[[#This Row],[FinalGrade]]/100,FinalGrades,FruitPrizes,,-1)</f>
        <v>Strawberry</v>
      </c>
    </row>
    <row r="24" spans="1:12" x14ac:dyDescent="0.25">
      <c r="A24" t="s">
        <v>66</v>
      </c>
      <c r="B24" t="s">
        <v>68</v>
      </c>
      <c r="C24" t="s">
        <v>3</v>
      </c>
      <c r="D24" s="3">
        <v>76</v>
      </c>
      <c r="E24">
        <v>0</v>
      </c>
      <c r="F24" t="s">
        <v>26</v>
      </c>
      <c r="G24">
        <v>479</v>
      </c>
      <c r="H24" t="str">
        <f>_xlfn.XLOOKUP(TStudents[[#This Row],[Faculty]],TFaculties[Name],TFaculties[Colour])</f>
        <v>Orange</v>
      </c>
      <c r="I24" t="str">
        <f>_xlfn.XLOOKUP(TStudents[[#This Row],[Creature]],TCreatures[Name],TCreatures[Element])</f>
        <v>Air</v>
      </c>
      <c r="J24" t="str">
        <f>_xlfn.XLOOKUP(TStudents[[#This Row],[Creature]],TCreatures[Name],TCreatures[Element],"Unknown")</f>
        <v>Air</v>
      </c>
      <c r="K24" t="str">
        <f>_xlfn.XLOOKUP(TStudents[[#This Row],[NumberOfCookiesEaten]],TCookieTitle[CookieQty],TCookieTitle[Title],,-1)</f>
        <v>The Cookie Overlord</v>
      </c>
      <c r="L24" t="str">
        <f>_xlfn.XLOOKUP(TStudents[[#This Row],[FinalGrade]]/100,FinalGrades,FruitPrizes,,-1)</f>
        <v>Blueberry</v>
      </c>
    </row>
    <row r="25" spans="1:12" x14ac:dyDescent="0.25">
      <c r="A25" t="s">
        <v>43</v>
      </c>
      <c r="B25" t="s">
        <v>28</v>
      </c>
      <c r="C25" t="s">
        <v>0</v>
      </c>
      <c r="D25" s="3">
        <v>70</v>
      </c>
      <c r="F25" t="s">
        <v>23</v>
      </c>
      <c r="G25">
        <v>215</v>
      </c>
      <c r="H25" t="str">
        <f>_xlfn.XLOOKUP(TStudents[[#This Row],[Faculty]],TFaculties[Name],TFaculties[Colour])</f>
        <v>Blue</v>
      </c>
      <c r="I25" t="str">
        <f>_xlfn.XLOOKUP(TStudents[[#This Row],[Creature]],TCreatures[Name],TCreatures[Element])</f>
        <v>Fire</v>
      </c>
      <c r="J25" t="str">
        <f>_xlfn.XLOOKUP(TStudents[[#This Row],[Creature]],TCreatures[Name],TCreatures[Element],"Unknown")</f>
        <v>Fire</v>
      </c>
      <c r="K25" t="str">
        <f>_xlfn.XLOOKUP(TStudents[[#This Row],[NumberOfCookiesEaten]],TCookieTitle[CookieQty],TCookieTitle[Title],,-1)</f>
        <v>Doughminator</v>
      </c>
      <c r="L25" t="str">
        <f>_xlfn.XLOOKUP(TStudents[[#This Row],[FinalGrade]]/100,FinalGrades,FruitPrizes,,-1)</f>
        <v>Lychee</v>
      </c>
    </row>
    <row r="26" spans="1:12" x14ac:dyDescent="0.25">
      <c r="A26" t="s">
        <v>10</v>
      </c>
      <c r="B26" t="s">
        <v>34</v>
      </c>
      <c r="C26" t="s">
        <v>3</v>
      </c>
      <c r="D26" s="3">
        <v>92</v>
      </c>
      <c r="F26" t="s">
        <v>23</v>
      </c>
      <c r="G26">
        <v>62</v>
      </c>
      <c r="H26" t="str">
        <f>_xlfn.XLOOKUP(TStudents[[#This Row],[Faculty]],TFaculties[Name],TFaculties[Colour])</f>
        <v>Orange</v>
      </c>
      <c r="I26" t="str">
        <f>_xlfn.XLOOKUP(TStudents[[#This Row],[Creature]],TCreatures[Name],TCreatures[Element])</f>
        <v>Fire</v>
      </c>
      <c r="J26" t="str">
        <f>_xlfn.XLOOKUP(TStudents[[#This Row],[Creature]],TCreatures[Name],TCreatures[Element],"Unknown")</f>
        <v>Fire</v>
      </c>
      <c r="K26" t="str">
        <f>_xlfn.XLOOKUP(TStudents[[#This Row],[NumberOfCookiesEaten]],TCookieTitle[CookieQty],TCookieTitle[Title],,-1)</f>
        <v>Cookie Monster Trainee</v>
      </c>
      <c r="L26" t="str">
        <f>_xlfn.XLOOKUP(TStudents[[#This Row],[FinalGrade]]/100,FinalGrades,FruitPrizes,,-1)</f>
        <v>Apricot</v>
      </c>
    </row>
    <row r="27" spans="1:12" x14ac:dyDescent="0.25">
      <c r="A27" t="s">
        <v>15</v>
      </c>
      <c r="B27" t="s">
        <v>30</v>
      </c>
      <c r="C27" t="s">
        <v>1</v>
      </c>
      <c r="D27" s="3">
        <v>85</v>
      </c>
      <c r="E27">
        <v>0</v>
      </c>
      <c r="F27" t="s">
        <v>25</v>
      </c>
      <c r="G27">
        <v>77</v>
      </c>
      <c r="H27" t="str">
        <f>_xlfn.XLOOKUP(TStudents[[#This Row],[Faculty]],TFaculties[Name],TFaculties[Colour])</f>
        <v>Teal</v>
      </c>
      <c r="I27" t="str">
        <f>_xlfn.XLOOKUP(TStudents[[#This Row],[Creature]],TCreatures[Name],TCreatures[Element])</f>
        <v>Air</v>
      </c>
      <c r="J27" t="str">
        <f>_xlfn.XLOOKUP(TStudents[[#This Row],[Creature]],TCreatures[Name],TCreatures[Element],"Unknown")</f>
        <v>Air</v>
      </c>
      <c r="K27" t="str">
        <f>_xlfn.XLOOKUP(TStudents[[#This Row],[NumberOfCookiesEaten]],TCookieTitle[CookieQty],TCookieTitle[Title],,-1)</f>
        <v>Cookie Monster Trainee</v>
      </c>
      <c r="L27" t="str">
        <f>_xlfn.XLOOKUP(TStudents[[#This Row],[FinalGrade]]/100,FinalGrades,FruitPrizes,,-1)</f>
        <v>Guava</v>
      </c>
    </row>
    <row r="28" spans="1:12" x14ac:dyDescent="0.25">
      <c r="A28" t="s">
        <v>42</v>
      </c>
      <c r="B28" t="s">
        <v>68</v>
      </c>
      <c r="C28" t="s">
        <v>0</v>
      </c>
      <c r="D28" s="3">
        <v>64</v>
      </c>
      <c r="E28">
        <v>3</v>
      </c>
      <c r="F28" t="s">
        <v>24</v>
      </c>
      <c r="G28">
        <v>438</v>
      </c>
      <c r="H28" t="str">
        <f>_xlfn.XLOOKUP(TStudents[[#This Row],[Faculty]],TFaculties[Name],TFaculties[Colour])</f>
        <v>Blue</v>
      </c>
      <c r="I28" t="str">
        <f>_xlfn.XLOOKUP(TStudents[[#This Row],[Creature]],TCreatures[Name],TCreatures[Element])</f>
        <v>Air</v>
      </c>
      <c r="J28" t="str">
        <f>_xlfn.XLOOKUP(TStudents[[#This Row],[Creature]],TCreatures[Name],TCreatures[Element],"Unknown")</f>
        <v>Air</v>
      </c>
      <c r="K28" t="str">
        <f>_xlfn.XLOOKUP(TStudents[[#This Row],[NumberOfCookiesEaten]],TCookieTitle[CookieQty],TCookieTitle[Title],,-1)</f>
        <v>Supreme Snickerdoodler</v>
      </c>
      <c r="L28" t="str">
        <f>_xlfn.XLOOKUP(TStudents[[#This Row],[FinalGrade]]/100,FinalGrades,FruitPrizes,,-1)</f>
        <v>Pomegranate</v>
      </c>
    </row>
    <row r="29" spans="1:12" x14ac:dyDescent="0.25">
      <c r="A29" t="s">
        <v>44</v>
      </c>
      <c r="B29" t="s">
        <v>13</v>
      </c>
      <c r="C29" t="s">
        <v>2</v>
      </c>
      <c r="D29" s="3">
        <v>79</v>
      </c>
      <c r="E29">
        <v>0</v>
      </c>
      <c r="F29" t="s">
        <v>22</v>
      </c>
      <c r="G29">
        <v>162</v>
      </c>
      <c r="H29" t="str">
        <f>_xlfn.XLOOKUP(TStudents[[#This Row],[Faculty]],TFaculties[Name],TFaculties[Colour])</f>
        <v>Green</v>
      </c>
      <c r="I29" t="str">
        <f>_xlfn.XLOOKUP(TStudents[[#This Row],[Creature]],TCreatures[Name],TCreatures[Element])</f>
        <v>Light</v>
      </c>
      <c r="J29" t="str">
        <f>_xlfn.XLOOKUP(TStudents[[#This Row],[Creature]],TCreatures[Name],TCreatures[Element],"Unknown")</f>
        <v>Light</v>
      </c>
      <c r="K29" t="str">
        <f>_xlfn.XLOOKUP(TStudents[[#This Row],[NumberOfCookiesEaten]],TCookieTitle[CookieQty],TCookieTitle[Title],,-1)</f>
        <v>Biscuit Baron</v>
      </c>
      <c r="L29" t="str">
        <f>_xlfn.XLOOKUP(TStudents[[#This Row],[FinalGrade]]/100,FinalGrades,FruitPrizes,,-1)</f>
        <v>Blueberry</v>
      </c>
    </row>
    <row r="30" spans="1:12" x14ac:dyDescent="0.25">
      <c r="A30" t="s">
        <v>69</v>
      </c>
      <c r="B30" t="s">
        <v>64</v>
      </c>
      <c r="C30" t="s">
        <v>0</v>
      </c>
      <c r="D30" s="3">
        <v>47</v>
      </c>
      <c r="E30">
        <v>0</v>
      </c>
      <c r="F30" t="s">
        <v>26</v>
      </c>
      <c r="G30">
        <v>153</v>
      </c>
      <c r="H30" t="str">
        <f>_xlfn.XLOOKUP(TStudents[[#This Row],[Faculty]],TFaculties[Name],TFaculties[Colour])</f>
        <v>Blue</v>
      </c>
      <c r="I30" t="str">
        <f>_xlfn.XLOOKUP(TStudents[[#This Row],[Creature]],TCreatures[Name],TCreatures[Element])</f>
        <v>Air</v>
      </c>
      <c r="J30" t="str">
        <f>_xlfn.XLOOKUP(TStudents[[#This Row],[Creature]],TCreatures[Name],TCreatures[Element],"Unknown")</f>
        <v>Air</v>
      </c>
      <c r="K30" t="str">
        <f>_xlfn.XLOOKUP(TStudents[[#This Row],[NumberOfCookiesEaten]],TCookieTitle[CookieQty],TCookieTitle[Title],,-1)</f>
        <v>Biscuit Baron</v>
      </c>
      <c r="L30" t="str">
        <f>_xlfn.XLOOKUP(TStudents[[#This Row],[FinalGrade]]/100,FinalGrades,FruitPrizes,,-1)</f>
        <v>Mango</v>
      </c>
    </row>
    <row r="31" spans="1:12" x14ac:dyDescent="0.25">
      <c r="A31" t="s">
        <v>70</v>
      </c>
      <c r="B31" t="s">
        <v>38</v>
      </c>
      <c r="C31" t="s">
        <v>3</v>
      </c>
      <c r="D31" s="3">
        <v>72</v>
      </c>
      <c r="E31">
        <v>4</v>
      </c>
      <c r="F31" t="s">
        <v>26</v>
      </c>
      <c r="G31">
        <v>215</v>
      </c>
      <c r="H31" t="str">
        <f>_xlfn.XLOOKUP(TStudents[[#This Row],[Faculty]],TFaculties[Name],TFaculties[Colour])</f>
        <v>Orange</v>
      </c>
      <c r="I31" t="str">
        <f>_xlfn.XLOOKUP(TStudents[[#This Row],[Creature]],TCreatures[Name],TCreatures[Element])</f>
        <v>Air</v>
      </c>
      <c r="J31" t="str">
        <f>_xlfn.XLOOKUP(TStudents[[#This Row],[Creature]],TCreatures[Name],TCreatures[Element],"Unknown")</f>
        <v>Air</v>
      </c>
      <c r="K31" t="str">
        <f>_xlfn.XLOOKUP(TStudents[[#This Row],[NumberOfCookiesEaten]],TCookieTitle[CookieQty],TCookieTitle[Title],,-1)</f>
        <v>Doughminator</v>
      </c>
      <c r="L31" t="str">
        <f>_xlfn.XLOOKUP(TStudents[[#This Row],[FinalGrade]]/100,FinalGrades,FruitPrizes,,-1)</f>
        <v>Lychee</v>
      </c>
    </row>
    <row r="32" spans="1:12" x14ac:dyDescent="0.25">
      <c r="A32" t="s">
        <v>15</v>
      </c>
      <c r="B32" t="s">
        <v>71</v>
      </c>
      <c r="C32" t="s">
        <v>1</v>
      </c>
      <c r="D32" s="3">
        <v>66</v>
      </c>
      <c r="E32">
        <v>1</v>
      </c>
      <c r="F32" t="s">
        <v>22</v>
      </c>
      <c r="G32">
        <v>242</v>
      </c>
      <c r="H32" t="str">
        <f>_xlfn.XLOOKUP(TStudents[[#This Row],[Faculty]],TFaculties[Name],TFaculties[Colour])</f>
        <v>Teal</v>
      </c>
      <c r="I32" t="str">
        <f>_xlfn.XLOOKUP(TStudents[[#This Row],[Creature]],TCreatures[Name],TCreatures[Element])</f>
        <v>Light</v>
      </c>
      <c r="J32" t="str">
        <f>_xlfn.XLOOKUP(TStudents[[#This Row],[Creature]],TCreatures[Name],TCreatures[Element],"Unknown")</f>
        <v>Light</v>
      </c>
      <c r="K32" t="str">
        <f>_xlfn.XLOOKUP(TStudents[[#This Row],[NumberOfCookiesEaten]],TCookieTitle[CookieQty],TCookieTitle[Title],,-1)</f>
        <v>Doughminator</v>
      </c>
      <c r="L32" t="str">
        <f>_xlfn.XLOOKUP(TStudents[[#This Row],[FinalGrade]]/100,FinalGrades,FruitPrizes,,-1)</f>
        <v>Starfruit</v>
      </c>
    </row>
    <row r="33" spans="1:12" x14ac:dyDescent="0.25">
      <c r="A33" t="s">
        <v>72</v>
      </c>
      <c r="B33" t="s">
        <v>73</v>
      </c>
      <c r="C33" t="s">
        <v>1</v>
      </c>
      <c r="D33" s="3">
        <v>75</v>
      </c>
      <c r="E33">
        <v>0</v>
      </c>
      <c r="F33" t="s">
        <v>25</v>
      </c>
      <c r="G33">
        <v>443</v>
      </c>
      <c r="H33" t="str">
        <f>_xlfn.XLOOKUP(TStudents[[#This Row],[Faculty]],TFaculties[Name],TFaculties[Colour])</f>
        <v>Teal</v>
      </c>
      <c r="I33" t="str">
        <f>_xlfn.XLOOKUP(TStudents[[#This Row],[Creature]],TCreatures[Name],TCreatures[Element])</f>
        <v>Air</v>
      </c>
      <c r="J33" t="str">
        <f>_xlfn.XLOOKUP(TStudents[[#This Row],[Creature]],TCreatures[Name],TCreatures[Element],"Unknown")</f>
        <v>Air</v>
      </c>
      <c r="K33" t="str">
        <f>_xlfn.XLOOKUP(TStudents[[#This Row],[NumberOfCookiesEaten]],TCookieTitle[CookieQty],TCookieTitle[Title],,-1)</f>
        <v>Supreme Snickerdoodler</v>
      </c>
      <c r="L33" t="str">
        <f>_xlfn.XLOOKUP(TStudents[[#This Row],[FinalGrade]]/100,FinalGrades,FruitPrizes,,-1)</f>
        <v>Blueberry</v>
      </c>
    </row>
    <row r="34" spans="1:12" x14ac:dyDescent="0.25">
      <c r="A34" t="s">
        <v>43</v>
      </c>
      <c r="B34" t="s">
        <v>56</v>
      </c>
      <c r="C34" t="s">
        <v>1</v>
      </c>
      <c r="D34" s="3">
        <v>94</v>
      </c>
      <c r="E34">
        <v>3</v>
      </c>
      <c r="F34" t="s">
        <v>22</v>
      </c>
      <c r="G34">
        <v>112</v>
      </c>
      <c r="H34" t="str">
        <f>_xlfn.XLOOKUP(TStudents[[#This Row],[Faculty]],TFaculties[Name],TFaculties[Colour])</f>
        <v>Teal</v>
      </c>
      <c r="I34" t="str">
        <f>_xlfn.XLOOKUP(TStudents[[#This Row],[Creature]],TCreatures[Name],TCreatures[Element])</f>
        <v>Light</v>
      </c>
      <c r="J34" t="str">
        <f>_xlfn.XLOOKUP(TStudents[[#This Row],[Creature]],TCreatures[Name],TCreatures[Element],"Unknown")</f>
        <v>Light</v>
      </c>
      <c r="K34" t="str">
        <f>_xlfn.XLOOKUP(TStudents[[#This Row],[NumberOfCookiesEaten]],TCookieTitle[CookieQty],TCookieTitle[Title],,-1)</f>
        <v>Half-Dozen Hero</v>
      </c>
      <c r="L34" t="str">
        <f>_xlfn.XLOOKUP(TStudents[[#This Row],[FinalGrade]]/100,FinalGrades,FruitPrizes,,-1)</f>
        <v>Apricot</v>
      </c>
    </row>
    <row r="35" spans="1:12" x14ac:dyDescent="0.25">
      <c r="A35" t="s">
        <v>12</v>
      </c>
      <c r="B35" t="s">
        <v>34</v>
      </c>
      <c r="C35" t="s">
        <v>1</v>
      </c>
      <c r="D35" s="3">
        <v>79</v>
      </c>
      <c r="E35">
        <v>5</v>
      </c>
      <c r="F35" t="s">
        <v>23</v>
      </c>
      <c r="G35">
        <v>160</v>
      </c>
      <c r="H35" t="str">
        <f>_xlfn.XLOOKUP(TStudents[[#This Row],[Faculty]],TFaculties[Name],TFaculties[Colour])</f>
        <v>Teal</v>
      </c>
      <c r="I35" t="str">
        <f>_xlfn.XLOOKUP(TStudents[[#This Row],[Creature]],TCreatures[Name],TCreatures[Element])</f>
        <v>Fire</v>
      </c>
      <c r="J35" t="str">
        <f>_xlfn.XLOOKUP(TStudents[[#This Row],[Creature]],TCreatures[Name],TCreatures[Element],"Unknown")</f>
        <v>Fire</v>
      </c>
      <c r="K35" t="str">
        <f>_xlfn.XLOOKUP(TStudents[[#This Row],[NumberOfCookiesEaten]],TCookieTitle[CookieQty],TCookieTitle[Title],,-1)</f>
        <v>Biscuit Baron</v>
      </c>
      <c r="L35" t="str">
        <f>_xlfn.XLOOKUP(TStudents[[#This Row],[FinalGrade]]/100,FinalGrades,FruitPrizes,,-1)</f>
        <v>Blueberry</v>
      </c>
    </row>
    <row r="36" spans="1:12" x14ac:dyDescent="0.25">
      <c r="A36" t="s">
        <v>57</v>
      </c>
      <c r="B36" t="s">
        <v>34</v>
      </c>
      <c r="C36" t="s">
        <v>3</v>
      </c>
      <c r="D36" s="3">
        <v>75</v>
      </c>
      <c r="E36">
        <v>0</v>
      </c>
      <c r="F36" t="s">
        <v>24</v>
      </c>
      <c r="G36">
        <v>49</v>
      </c>
      <c r="H36" t="str">
        <f>_xlfn.XLOOKUP(TStudents[[#This Row],[Faculty]],TFaculties[Name],TFaculties[Colour])</f>
        <v>Orange</v>
      </c>
      <c r="I36" t="str">
        <f>_xlfn.XLOOKUP(TStudents[[#This Row],[Creature]],TCreatures[Name],TCreatures[Element])</f>
        <v>Air</v>
      </c>
      <c r="J36" t="str">
        <f>_xlfn.XLOOKUP(TStudents[[#This Row],[Creature]],TCreatures[Name],TCreatures[Element],"Unknown")</f>
        <v>Air</v>
      </c>
      <c r="K36" t="str">
        <f>_xlfn.XLOOKUP(TStudents[[#This Row],[NumberOfCookiesEaten]],TCookieTitle[CookieQty],TCookieTitle[Title],,-1)</f>
        <v>Casual Snacker Award</v>
      </c>
      <c r="L36" t="str">
        <f>_xlfn.XLOOKUP(TStudents[[#This Row],[FinalGrade]]/100,FinalGrades,FruitPrizes,,-1)</f>
        <v>Blueberry</v>
      </c>
    </row>
    <row r="37" spans="1:12" x14ac:dyDescent="0.25">
      <c r="A37" t="s">
        <v>12</v>
      </c>
      <c r="B37" t="s">
        <v>5</v>
      </c>
      <c r="C37" t="s">
        <v>3</v>
      </c>
      <c r="D37" s="3">
        <v>80</v>
      </c>
      <c r="E37">
        <v>2</v>
      </c>
      <c r="F37" t="s">
        <v>22</v>
      </c>
      <c r="G37">
        <v>351</v>
      </c>
      <c r="H37" t="str">
        <f>_xlfn.XLOOKUP(TStudents[[#This Row],[Faculty]],TFaculties[Name],TFaculties[Colour])</f>
        <v>Orange</v>
      </c>
      <c r="I37" t="str">
        <f>_xlfn.XLOOKUP(TStudents[[#This Row],[Creature]],TCreatures[Name],TCreatures[Element])</f>
        <v>Light</v>
      </c>
      <c r="J37" t="str">
        <f>_xlfn.XLOOKUP(TStudents[[#This Row],[Creature]],TCreatures[Name],TCreatures[Element],"Unknown")</f>
        <v>Light</v>
      </c>
      <c r="K37" t="str">
        <f>_xlfn.XLOOKUP(TStudents[[#This Row],[NumberOfCookiesEaten]],TCookieTitle[CookieQty],TCookieTitle[Title],,-1)</f>
        <v>The Great Dunkinator</v>
      </c>
      <c r="L37" t="str">
        <f>_xlfn.XLOOKUP(TStudents[[#This Row],[FinalGrade]]/100,FinalGrades,FruitPrizes,,-1)</f>
        <v>Persimmon</v>
      </c>
    </row>
    <row r="38" spans="1:12" x14ac:dyDescent="0.25">
      <c r="A38" t="s">
        <v>72</v>
      </c>
      <c r="B38" t="s">
        <v>34</v>
      </c>
      <c r="C38" t="s">
        <v>0</v>
      </c>
      <c r="D38" s="3">
        <v>72</v>
      </c>
      <c r="E38">
        <v>0</v>
      </c>
      <c r="F38" t="s">
        <v>23</v>
      </c>
      <c r="G38">
        <v>260</v>
      </c>
      <c r="H38" t="str">
        <f>_xlfn.XLOOKUP(TStudents[[#This Row],[Faculty]],TFaculties[Name],TFaculties[Colour])</f>
        <v>Blue</v>
      </c>
      <c r="I38" t="str">
        <f>_xlfn.XLOOKUP(TStudents[[#This Row],[Creature]],TCreatures[Name],TCreatures[Element])</f>
        <v>Fire</v>
      </c>
      <c r="J38" t="str">
        <f>_xlfn.XLOOKUP(TStudents[[#This Row],[Creature]],TCreatures[Name],TCreatures[Element],"Unknown")</f>
        <v>Fire</v>
      </c>
      <c r="K38" t="str">
        <f>_xlfn.XLOOKUP(TStudents[[#This Row],[NumberOfCookiesEaten]],TCookieTitle[CookieQty],TCookieTitle[Title],,-1)</f>
        <v>Chip Champion</v>
      </c>
      <c r="L38" t="str">
        <f>_xlfn.XLOOKUP(TStudents[[#This Row],[FinalGrade]]/100,FinalGrades,FruitPrizes,,-1)</f>
        <v>Lychee</v>
      </c>
    </row>
    <row r="39" spans="1:12" x14ac:dyDescent="0.25">
      <c r="A39" t="s">
        <v>17</v>
      </c>
      <c r="B39" t="s">
        <v>60</v>
      </c>
      <c r="C39" t="s">
        <v>1</v>
      </c>
      <c r="D39" s="3">
        <v>91</v>
      </c>
      <c r="E39">
        <v>6</v>
      </c>
      <c r="F39" t="s">
        <v>26</v>
      </c>
      <c r="G39">
        <v>304</v>
      </c>
      <c r="H39" t="str">
        <f>_xlfn.XLOOKUP(TStudents[[#This Row],[Faculty]],TFaculties[Name],TFaculties[Colour])</f>
        <v>Teal</v>
      </c>
      <c r="I39" t="str">
        <f>_xlfn.XLOOKUP(TStudents[[#This Row],[Creature]],TCreatures[Name],TCreatures[Element])</f>
        <v>Air</v>
      </c>
      <c r="J39" t="str">
        <f>_xlfn.XLOOKUP(TStudents[[#This Row],[Creature]],TCreatures[Name],TCreatures[Element],"Unknown")</f>
        <v>Air</v>
      </c>
      <c r="K39" t="str">
        <f>_xlfn.XLOOKUP(TStudents[[#This Row],[NumberOfCookiesEaten]],TCookieTitle[CookieQty],TCookieTitle[Title],,-1)</f>
        <v>Lord of the Crumbs</v>
      </c>
      <c r="L39" t="str">
        <f>_xlfn.XLOOKUP(TStudents[[#This Row],[FinalGrade]]/100,FinalGrades,FruitPrizes,,-1)</f>
        <v>Apricot</v>
      </c>
    </row>
    <row r="40" spans="1:12" x14ac:dyDescent="0.25">
      <c r="A40" t="s">
        <v>74</v>
      </c>
      <c r="B40" t="s">
        <v>31</v>
      </c>
      <c r="C40" t="s">
        <v>2</v>
      </c>
      <c r="D40" s="3">
        <v>80</v>
      </c>
      <c r="E40">
        <v>0</v>
      </c>
      <c r="F40" t="s">
        <v>24</v>
      </c>
      <c r="G40">
        <v>95</v>
      </c>
      <c r="H40" t="str">
        <f>_xlfn.XLOOKUP(TStudents[[#This Row],[Faculty]],TFaculties[Name],TFaculties[Colour])</f>
        <v>Green</v>
      </c>
      <c r="I40" t="str">
        <f>_xlfn.XLOOKUP(TStudents[[#This Row],[Creature]],TCreatures[Name],TCreatures[Element])</f>
        <v>Air</v>
      </c>
      <c r="J40" t="str">
        <f>_xlfn.XLOOKUP(TStudents[[#This Row],[Creature]],TCreatures[Name],TCreatures[Element],"Unknown")</f>
        <v>Air</v>
      </c>
      <c r="K40" t="str">
        <f>_xlfn.XLOOKUP(TStudents[[#This Row],[NumberOfCookiesEaten]],TCookieTitle[CookieQty],TCookieTitle[Title],,-1)</f>
        <v>Cookie Monster Trainee</v>
      </c>
      <c r="L40" t="str">
        <f>_xlfn.XLOOKUP(TStudents[[#This Row],[FinalGrade]]/100,FinalGrades,FruitPrizes,,-1)</f>
        <v>Persimmon</v>
      </c>
    </row>
    <row r="41" spans="1:12" x14ac:dyDescent="0.25">
      <c r="A41" t="s">
        <v>47</v>
      </c>
      <c r="B41" t="s">
        <v>59</v>
      </c>
      <c r="C41" t="s">
        <v>0</v>
      </c>
      <c r="D41" s="3">
        <v>65</v>
      </c>
      <c r="E41">
        <v>3</v>
      </c>
      <c r="F41" t="s">
        <v>22</v>
      </c>
      <c r="G41">
        <v>455</v>
      </c>
      <c r="H41" t="str">
        <f>_xlfn.XLOOKUP(TStudents[[#This Row],[Faculty]],TFaculties[Name],TFaculties[Colour])</f>
        <v>Blue</v>
      </c>
      <c r="I41" t="str">
        <f>_xlfn.XLOOKUP(TStudents[[#This Row],[Creature]],TCreatures[Name],TCreatures[Element])</f>
        <v>Light</v>
      </c>
      <c r="J41" t="str">
        <f>_xlfn.XLOOKUP(TStudents[[#This Row],[Creature]],TCreatures[Name],TCreatures[Element],"Unknown")</f>
        <v>Light</v>
      </c>
      <c r="K41" t="str">
        <f>_xlfn.XLOOKUP(TStudents[[#This Row],[NumberOfCookiesEaten]],TCookieTitle[CookieQty],TCookieTitle[Title],,-1)</f>
        <v>The Cookie Overlord</v>
      </c>
      <c r="L41" t="str">
        <f>_xlfn.XLOOKUP(TStudents[[#This Row],[FinalGrade]]/100,FinalGrades,FruitPrizes,,-1)</f>
        <v>Starfruit</v>
      </c>
    </row>
    <row r="42" spans="1:12" x14ac:dyDescent="0.25">
      <c r="A42" t="s">
        <v>8</v>
      </c>
      <c r="B42" t="s">
        <v>75</v>
      </c>
      <c r="C42" t="s">
        <v>0</v>
      </c>
      <c r="D42" s="3">
        <v>88</v>
      </c>
      <c r="E42">
        <v>0</v>
      </c>
      <c r="F42" t="s">
        <v>22</v>
      </c>
      <c r="G42">
        <v>430</v>
      </c>
      <c r="H42" t="str">
        <f>_xlfn.XLOOKUP(TStudents[[#This Row],[Faculty]],TFaculties[Name],TFaculties[Colour])</f>
        <v>Blue</v>
      </c>
      <c r="I42" t="str">
        <f>_xlfn.XLOOKUP(TStudents[[#This Row],[Creature]],TCreatures[Name],TCreatures[Element])</f>
        <v>Light</v>
      </c>
      <c r="J42" t="str">
        <f>_xlfn.XLOOKUP(TStudents[[#This Row],[Creature]],TCreatures[Name],TCreatures[Element],"Unknown")</f>
        <v>Light</v>
      </c>
      <c r="K42" t="str">
        <f>_xlfn.XLOOKUP(TStudents[[#This Row],[NumberOfCookiesEaten]],TCookieTitle[CookieQty],TCookieTitle[Title],,-1)</f>
        <v>Supreme Snickerdoodler</v>
      </c>
      <c r="L42" t="str">
        <f>_xlfn.XLOOKUP(TStudents[[#This Row],[FinalGrade]]/100,FinalGrades,FruitPrizes,,-1)</f>
        <v>Guava</v>
      </c>
    </row>
    <row r="43" spans="1:12" x14ac:dyDescent="0.25">
      <c r="A43" t="s">
        <v>47</v>
      </c>
      <c r="B43" t="s">
        <v>37</v>
      </c>
      <c r="C43" t="s">
        <v>0</v>
      </c>
      <c r="D43" s="3">
        <v>89</v>
      </c>
      <c r="F43" t="s">
        <v>25</v>
      </c>
      <c r="G43">
        <v>66</v>
      </c>
      <c r="H43" t="str">
        <f>_xlfn.XLOOKUP(TStudents[[#This Row],[Faculty]],TFaculties[Name],TFaculties[Colour])</f>
        <v>Blue</v>
      </c>
      <c r="I43" t="str">
        <f>_xlfn.XLOOKUP(TStudents[[#This Row],[Creature]],TCreatures[Name],TCreatures[Element])</f>
        <v>Air</v>
      </c>
      <c r="J43" t="str">
        <f>_xlfn.XLOOKUP(TStudents[[#This Row],[Creature]],TCreatures[Name],TCreatures[Element],"Unknown")</f>
        <v>Air</v>
      </c>
      <c r="K43" t="str">
        <f>_xlfn.XLOOKUP(TStudents[[#This Row],[NumberOfCookiesEaten]],TCookieTitle[CookieQty],TCookieTitle[Title],,-1)</f>
        <v>Cookie Monster Trainee</v>
      </c>
      <c r="L43" t="str">
        <f>_xlfn.XLOOKUP(TStudents[[#This Row],[FinalGrade]]/100,FinalGrades,FruitPrizes,,-1)</f>
        <v>Guava</v>
      </c>
    </row>
    <row r="44" spans="1:12" x14ac:dyDescent="0.25">
      <c r="A44" t="s">
        <v>53</v>
      </c>
      <c r="B44" t="s">
        <v>58</v>
      </c>
      <c r="C44" t="s">
        <v>1</v>
      </c>
      <c r="D44" s="3">
        <v>85</v>
      </c>
      <c r="E44">
        <v>0</v>
      </c>
      <c r="F44" t="s">
        <v>24</v>
      </c>
      <c r="G44">
        <v>427</v>
      </c>
      <c r="H44" t="str">
        <f>_xlfn.XLOOKUP(TStudents[[#This Row],[Faculty]],TFaculties[Name],TFaculties[Colour])</f>
        <v>Teal</v>
      </c>
      <c r="I44" t="str">
        <f>_xlfn.XLOOKUP(TStudents[[#This Row],[Creature]],TCreatures[Name],TCreatures[Element])</f>
        <v>Air</v>
      </c>
      <c r="J44" t="str">
        <f>_xlfn.XLOOKUP(TStudents[[#This Row],[Creature]],TCreatures[Name],TCreatures[Element],"Unknown")</f>
        <v>Air</v>
      </c>
      <c r="K44" t="str">
        <f>_xlfn.XLOOKUP(TStudents[[#This Row],[NumberOfCookiesEaten]],TCookieTitle[CookieQty],TCookieTitle[Title],,-1)</f>
        <v>Supreme Snickerdoodler</v>
      </c>
      <c r="L44" t="str">
        <f>_xlfn.XLOOKUP(TStudents[[#This Row],[FinalGrade]]/100,FinalGrades,FruitPrizes,,-1)</f>
        <v>Guava</v>
      </c>
    </row>
    <row r="45" spans="1:12" x14ac:dyDescent="0.25">
      <c r="A45" t="s">
        <v>27</v>
      </c>
      <c r="B45" t="s">
        <v>54</v>
      </c>
      <c r="C45" t="s">
        <v>1</v>
      </c>
      <c r="D45" s="3">
        <v>72</v>
      </c>
      <c r="E45">
        <v>0</v>
      </c>
      <c r="F45" t="s">
        <v>24</v>
      </c>
      <c r="G45">
        <v>481</v>
      </c>
      <c r="H45" t="str">
        <f>_xlfn.XLOOKUP(TStudents[[#This Row],[Faculty]],TFaculties[Name],TFaculties[Colour])</f>
        <v>Teal</v>
      </c>
      <c r="I45" t="str">
        <f>_xlfn.XLOOKUP(TStudents[[#This Row],[Creature]],TCreatures[Name],TCreatures[Element])</f>
        <v>Air</v>
      </c>
      <c r="J45" t="str">
        <f>_xlfn.XLOOKUP(TStudents[[#This Row],[Creature]],TCreatures[Name],TCreatures[Element],"Unknown")</f>
        <v>Air</v>
      </c>
      <c r="K45" t="str">
        <f>_xlfn.XLOOKUP(TStudents[[#This Row],[NumberOfCookiesEaten]],TCookieTitle[CookieQty],TCookieTitle[Title],,-1)</f>
        <v>The Cookie Overlord</v>
      </c>
      <c r="L45" t="str">
        <f>_xlfn.XLOOKUP(TStudents[[#This Row],[FinalGrade]]/100,FinalGrades,FruitPrizes,,-1)</f>
        <v>Lychee</v>
      </c>
    </row>
    <row r="46" spans="1:12" x14ac:dyDescent="0.25">
      <c r="A46" t="s">
        <v>7</v>
      </c>
      <c r="B46" t="s">
        <v>75</v>
      </c>
      <c r="C46" t="s">
        <v>3</v>
      </c>
      <c r="D46" s="3">
        <v>85</v>
      </c>
      <c r="E46">
        <v>0</v>
      </c>
      <c r="F46" t="s">
        <v>24</v>
      </c>
      <c r="G46">
        <v>184</v>
      </c>
      <c r="H46" t="str">
        <f>_xlfn.XLOOKUP(TStudents[[#This Row],[Faculty]],TFaculties[Name],TFaculties[Colour])</f>
        <v>Orange</v>
      </c>
      <c r="I46" t="str">
        <f>_xlfn.XLOOKUP(TStudents[[#This Row],[Creature]],TCreatures[Name],TCreatures[Element])</f>
        <v>Air</v>
      </c>
      <c r="J46" t="str">
        <f>_xlfn.XLOOKUP(TStudents[[#This Row],[Creature]],TCreatures[Name],TCreatures[Element],"Unknown")</f>
        <v>Air</v>
      </c>
      <c r="K46" t="str">
        <f>_xlfn.XLOOKUP(TStudents[[#This Row],[NumberOfCookiesEaten]],TCookieTitle[CookieQty],TCookieTitle[Title],,-1)</f>
        <v>Biscuit Baron</v>
      </c>
      <c r="L46" t="str">
        <f>_xlfn.XLOOKUP(TStudents[[#This Row],[FinalGrade]]/100,FinalGrades,FruitPrizes,,-1)</f>
        <v>Guava</v>
      </c>
    </row>
    <row r="47" spans="1:12" x14ac:dyDescent="0.25">
      <c r="A47" t="s">
        <v>50</v>
      </c>
      <c r="B47" t="s">
        <v>4</v>
      </c>
      <c r="C47" t="s">
        <v>2</v>
      </c>
      <c r="D47" s="3">
        <v>74</v>
      </c>
      <c r="E47">
        <v>4</v>
      </c>
      <c r="F47" t="s">
        <v>23</v>
      </c>
      <c r="G47">
        <v>318</v>
      </c>
      <c r="H47" t="str">
        <f>_xlfn.XLOOKUP(TStudents[[#This Row],[Faculty]],TFaculties[Name],TFaculties[Colour])</f>
        <v>Green</v>
      </c>
      <c r="I47" t="str">
        <f>_xlfn.XLOOKUP(TStudents[[#This Row],[Creature]],TCreatures[Name],TCreatures[Element])</f>
        <v>Fire</v>
      </c>
      <c r="J47" t="str">
        <f>_xlfn.XLOOKUP(TStudents[[#This Row],[Creature]],TCreatures[Name],TCreatures[Element],"Unknown")</f>
        <v>Fire</v>
      </c>
      <c r="K47" t="str">
        <f>_xlfn.XLOOKUP(TStudents[[#This Row],[NumberOfCookiesEaten]],TCookieTitle[CookieQty],TCookieTitle[Title],,-1)</f>
        <v>Lord of the Crumbs</v>
      </c>
      <c r="L47" t="str">
        <f>_xlfn.XLOOKUP(TStudents[[#This Row],[FinalGrade]]/100,FinalGrades,FruitPrizes,,-1)</f>
        <v>Lychee</v>
      </c>
    </row>
    <row r="48" spans="1:12" x14ac:dyDescent="0.25">
      <c r="A48" t="s">
        <v>29</v>
      </c>
      <c r="B48" t="s">
        <v>34</v>
      </c>
      <c r="C48" t="s">
        <v>1</v>
      </c>
      <c r="D48" s="3">
        <v>75</v>
      </c>
      <c r="F48" t="s">
        <v>24</v>
      </c>
      <c r="G48">
        <v>416</v>
      </c>
      <c r="H48" t="str">
        <f>_xlfn.XLOOKUP(TStudents[[#This Row],[Faculty]],TFaculties[Name],TFaculties[Colour])</f>
        <v>Teal</v>
      </c>
      <c r="I48" t="str">
        <f>_xlfn.XLOOKUP(TStudents[[#This Row],[Creature]],TCreatures[Name],TCreatures[Element])</f>
        <v>Air</v>
      </c>
      <c r="J48" t="str">
        <f>_xlfn.XLOOKUP(TStudents[[#This Row],[Creature]],TCreatures[Name],TCreatures[Element],"Unknown")</f>
        <v>Air</v>
      </c>
      <c r="K48" t="str">
        <f>_xlfn.XLOOKUP(TStudents[[#This Row],[NumberOfCookiesEaten]],TCookieTitle[CookieQty],TCookieTitle[Title],,-1)</f>
        <v>Supreme Snickerdoodler</v>
      </c>
      <c r="L48" t="str">
        <f>_xlfn.XLOOKUP(TStudents[[#This Row],[FinalGrade]]/100,FinalGrades,FruitPrizes,,-1)</f>
        <v>Blueberry</v>
      </c>
    </row>
    <row r="49" spans="1:12" x14ac:dyDescent="0.25">
      <c r="A49" t="s">
        <v>18</v>
      </c>
      <c r="B49" t="s">
        <v>31</v>
      </c>
      <c r="C49" t="s">
        <v>1</v>
      </c>
      <c r="D49" s="3">
        <v>79</v>
      </c>
      <c r="E49">
        <v>1</v>
      </c>
      <c r="F49" t="s">
        <v>23</v>
      </c>
      <c r="G49">
        <v>159</v>
      </c>
      <c r="H49" t="str">
        <f>_xlfn.XLOOKUP(TStudents[[#This Row],[Faculty]],TFaculties[Name],TFaculties[Colour])</f>
        <v>Teal</v>
      </c>
      <c r="I49" t="str">
        <f>_xlfn.XLOOKUP(TStudents[[#This Row],[Creature]],TCreatures[Name],TCreatures[Element])</f>
        <v>Fire</v>
      </c>
      <c r="J49" t="str">
        <f>_xlfn.XLOOKUP(TStudents[[#This Row],[Creature]],TCreatures[Name],TCreatures[Element],"Unknown")</f>
        <v>Fire</v>
      </c>
      <c r="K49" t="str">
        <f>_xlfn.XLOOKUP(TStudents[[#This Row],[NumberOfCookiesEaten]],TCookieTitle[CookieQty],TCookieTitle[Title],,-1)</f>
        <v>Biscuit Baron</v>
      </c>
      <c r="L49" t="str">
        <f>_xlfn.XLOOKUP(TStudents[[#This Row],[FinalGrade]]/100,FinalGrades,FruitPrizes,,-1)</f>
        <v>Blueberry</v>
      </c>
    </row>
    <row r="50" spans="1:12" x14ac:dyDescent="0.25">
      <c r="A50" t="s">
        <v>29</v>
      </c>
      <c r="B50" t="s">
        <v>64</v>
      </c>
      <c r="C50" t="s">
        <v>0</v>
      </c>
      <c r="D50" s="3">
        <v>64</v>
      </c>
      <c r="E50">
        <v>0</v>
      </c>
      <c r="F50" t="s">
        <v>22</v>
      </c>
      <c r="G50">
        <v>493</v>
      </c>
      <c r="H50" t="str">
        <f>_xlfn.XLOOKUP(TStudents[[#This Row],[Faculty]],TFaculties[Name],TFaculties[Colour])</f>
        <v>Blue</v>
      </c>
      <c r="I50" t="str">
        <f>_xlfn.XLOOKUP(TStudents[[#This Row],[Creature]],TCreatures[Name],TCreatures[Element])</f>
        <v>Light</v>
      </c>
      <c r="J50" t="str">
        <f>_xlfn.XLOOKUP(TStudents[[#This Row],[Creature]],TCreatures[Name],TCreatures[Element],"Unknown")</f>
        <v>Light</v>
      </c>
      <c r="K50" t="str">
        <f>_xlfn.XLOOKUP(TStudents[[#This Row],[NumberOfCookiesEaten]],TCookieTitle[CookieQty],TCookieTitle[Title],,-1)</f>
        <v>The Cookie Overlord</v>
      </c>
      <c r="L50" t="str">
        <f>_xlfn.XLOOKUP(TStudents[[#This Row],[FinalGrade]]/100,FinalGrades,FruitPrizes,,-1)</f>
        <v>Pomegranate</v>
      </c>
    </row>
    <row r="51" spans="1:12" x14ac:dyDescent="0.25">
      <c r="A51" t="s">
        <v>47</v>
      </c>
      <c r="B51" t="s">
        <v>55</v>
      </c>
      <c r="C51" t="s">
        <v>3</v>
      </c>
      <c r="D51" s="3">
        <v>73</v>
      </c>
      <c r="E51">
        <v>0</v>
      </c>
      <c r="F51" t="s">
        <v>25</v>
      </c>
      <c r="G51">
        <v>495</v>
      </c>
      <c r="H51" t="str">
        <f>_xlfn.XLOOKUP(TStudents[[#This Row],[Faculty]],TFaculties[Name],TFaculties[Colour])</f>
        <v>Orange</v>
      </c>
      <c r="I51" t="str">
        <f>_xlfn.XLOOKUP(TStudents[[#This Row],[Creature]],TCreatures[Name],TCreatures[Element])</f>
        <v>Air</v>
      </c>
      <c r="J51" t="str">
        <f>_xlfn.XLOOKUP(TStudents[[#This Row],[Creature]],TCreatures[Name],TCreatures[Element],"Unknown")</f>
        <v>Air</v>
      </c>
      <c r="K51" t="str">
        <f>_xlfn.XLOOKUP(TStudents[[#This Row],[NumberOfCookiesEaten]],TCookieTitle[CookieQty],TCookieTitle[Title],,-1)</f>
        <v>The Cookie Overlord</v>
      </c>
      <c r="L51" t="str">
        <f>_xlfn.XLOOKUP(TStudents[[#This Row],[FinalGrade]]/100,FinalGrades,FruitPrizes,,-1)</f>
        <v>Lychee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EE5A-3C93-4840-A90E-D8FAD61B3DA8}">
  <dimension ref="A1:J58"/>
  <sheetViews>
    <sheetView zoomScaleNormal="100" workbookViewId="0"/>
  </sheetViews>
  <sheetFormatPr defaultRowHeight="15" x14ac:dyDescent="0.25"/>
  <cols>
    <col min="1" max="1" width="12.28515625" bestFit="1" customWidth="1"/>
    <col min="2" max="2" width="6.42578125" bestFit="1" customWidth="1"/>
    <col min="3" max="3" width="18.42578125" bestFit="1" customWidth="1"/>
    <col min="4" max="4" width="12.140625" bestFit="1" customWidth="1"/>
    <col min="5" max="5" width="11.140625" bestFit="1" customWidth="1"/>
    <col min="6" max="6" width="13.85546875" bestFit="1" customWidth="1"/>
    <col min="7" max="7" width="16.42578125" bestFit="1" customWidth="1"/>
    <col min="8" max="8" width="11.140625" bestFit="1" customWidth="1"/>
    <col min="9" max="9" width="14.7109375" bestFit="1" customWidth="1"/>
    <col min="10" max="10" width="9" bestFit="1" customWidth="1"/>
    <col min="16" max="16" width="17.28515625" customWidth="1"/>
  </cols>
  <sheetData>
    <row r="1" spans="1:10" x14ac:dyDescent="0.25">
      <c r="A1" t="s">
        <v>122</v>
      </c>
      <c r="B1" t="s">
        <v>120</v>
      </c>
      <c r="C1" t="s">
        <v>140</v>
      </c>
      <c r="D1" t="s">
        <v>123</v>
      </c>
      <c r="E1" t="s">
        <v>150</v>
      </c>
      <c r="F1" t="s">
        <v>152</v>
      </c>
      <c r="G1" t="s">
        <v>151</v>
      </c>
      <c r="H1" t="s">
        <v>155</v>
      </c>
      <c r="I1" t="s">
        <v>153</v>
      </c>
      <c r="J1" t="s">
        <v>154</v>
      </c>
    </row>
    <row r="2" spans="1:10" x14ac:dyDescent="0.25">
      <c r="A2">
        <v>1001</v>
      </c>
      <c r="B2">
        <v>32</v>
      </c>
      <c r="C2" t="str">
        <f>_xlfn.XLOOKUP(TItems[[#This Row],[ProductID]],TProducts[ID],TProducts[Name])</f>
        <v>Apple (Gala)</v>
      </c>
      <c r="D2">
        <f>_xlfn.XLOOKUP(TItems[[#This Row],[ProductID]],TProducts[ID],TProducts[BasePrice])</f>
        <v>0.89</v>
      </c>
      <c r="E2">
        <f>TItems[[#This Row],[BasePrice]]*TItems[[#This Row],[Qty]]</f>
        <v>28.48</v>
      </c>
      <c r="F2" s="4">
        <f>ROUND(IF(_xlfn.XLOOKUP(TItems[[#This Row],[ProductID]],TProducts[ID],TProducts[HST?])="Yes",HST*TItems[[#This Row],[SubTotal]],0),2)</f>
        <v>0</v>
      </c>
      <c r="G2">
        <f>TItems[[#This Row],[Qty]]*_xlfn.XLOOKUP(TItems[[#This Row],[ProductID]],TProducts[ID],TProducts[WeightKg])</f>
        <v>6.4</v>
      </c>
      <c r="H2" s="4">
        <f>_xlfn.XLOOKUP(TItems[[#This Row],[TotalWeightKg]],TShipping[BaseWeightKg],TShipping[ShippingRate],,-1)</f>
        <v>10.99</v>
      </c>
      <c r="I2" s="4">
        <f>ROUND(HST*TItems[[#This Row],[Shipping]],2)</f>
        <v>1.43</v>
      </c>
      <c r="J2" s="6">
        <f>TItems[[#This Row],[SubTotal]]+TItems[[#This Row],[ProductHST]]+TItems[[#This Row],[Shipping]]+TItems[[#This Row],[ShippingHST]]</f>
        <v>40.9</v>
      </c>
    </row>
    <row r="3" spans="1:10" x14ac:dyDescent="0.25">
      <c r="A3">
        <v>1006</v>
      </c>
      <c r="B3">
        <v>47</v>
      </c>
      <c r="C3" t="str">
        <f>_xlfn.XLOOKUP(TItems[[#This Row],[ProductID]],TProducts[ID],TProducts[Name])</f>
        <v>Eggs (Dozen)</v>
      </c>
      <c r="D3">
        <f>_xlfn.XLOOKUP(TItems[[#This Row],[ProductID]],TProducts[ID],TProducts[BasePrice])</f>
        <v>3.79</v>
      </c>
      <c r="E3">
        <f>TItems[[#This Row],[BasePrice]]*TItems[[#This Row],[Qty]]</f>
        <v>178.13</v>
      </c>
      <c r="F3" s="6">
        <f>ROUND(IF(_xlfn.XLOOKUP(TItems[[#This Row],[ProductID]],TProducts[ID],TProducts[HST?])="Yes",HST*TItems[[#This Row],[SubTotal]],0),2)</f>
        <v>0</v>
      </c>
      <c r="G3">
        <f>TItems[[#This Row],[Qty]]*_xlfn.XLOOKUP(TItems[[#This Row],[ProductID]],TProducts[ID],TProducts[WeightKg])</f>
        <v>32.9</v>
      </c>
      <c r="H3" s="6">
        <f>_xlfn.XLOOKUP(TItems[[#This Row],[TotalWeightKg]],TShipping[BaseWeightKg],TShipping[ShippingRate],,-1)</f>
        <v>18.989999999999998</v>
      </c>
      <c r="I3" s="6">
        <f>ROUND(HST*TItems[[#This Row],[Shipping]],2)</f>
        <v>2.4700000000000002</v>
      </c>
      <c r="J3" s="6">
        <f>TItems[[#This Row],[SubTotal]]+TItems[[#This Row],[ProductHST]]+TItems[[#This Row],[Shipping]]+TItems[[#This Row],[ShippingHST]]</f>
        <v>199.59</v>
      </c>
    </row>
    <row r="4" spans="1:10" x14ac:dyDescent="0.25">
      <c r="A4">
        <v>1007</v>
      </c>
      <c r="B4">
        <v>24</v>
      </c>
      <c r="C4" t="str">
        <f>_xlfn.XLOOKUP(TItems[[#This Row],[ProductID]],TProducts[ID],TProducts[Name])</f>
        <v>Frozen Pizza</v>
      </c>
      <c r="D4">
        <f>_xlfn.XLOOKUP(TItems[[#This Row],[ProductID]],TProducts[ID],TProducts[BasePrice])</f>
        <v>5.49</v>
      </c>
      <c r="E4">
        <f>TItems[[#This Row],[BasePrice]]*TItems[[#This Row],[Qty]]</f>
        <v>131.76</v>
      </c>
      <c r="F4" s="6">
        <f>ROUND(IF(_xlfn.XLOOKUP(TItems[[#This Row],[ProductID]],TProducts[ID],TProducts[HST?])="Yes",HST*TItems[[#This Row],[SubTotal]],0),2)</f>
        <v>17.13</v>
      </c>
      <c r="G4">
        <f>TItems[[#This Row],[Qty]]*_xlfn.XLOOKUP(TItems[[#This Row],[ProductID]],TProducts[ID],TProducts[WeightKg])</f>
        <v>19.200000000000003</v>
      </c>
      <c r="H4" s="6">
        <f>_xlfn.XLOOKUP(TItems[[#This Row],[TotalWeightKg]],TShipping[BaseWeightKg],TShipping[ShippingRate],,-1)</f>
        <v>18.989999999999998</v>
      </c>
      <c r="I4" s="6">
        <f>ROUND(HST*TItems[[#This Row],[Shipping]],2)</f>
        <v>2.4700000000000002</v>
      </c>
      <c r="J4" s="6">
        <f>TItems[[#This Row],[SubTotal]]+TItems[[#This Row],[ProductHST]]+TItems[[#This Row],[Shipping]]+TItems[[#This Row],[ShippingHST]]</f>
        <v>170.35</v>
      </c>
    </row>
    <row r="5" spans="1:10" x14ac:dyDescent="0.25">
      <c r="A5">
        <v>1002</v>
      </c>
      <c r="B5">
        <v>49</v>
      </c>
      <c r="C5" t="str">
        <f>_xlfn.XLOOKUP(TItems[[#This Row],[ProductID]],TProducts[ID],TProducts[Name])</f>
        <v>Whole Wheat Bread</v>
      </c>
      <c r="D5">
        <f>_xlfn.XLOOKUP(TItems[[#This Row],[ProductID]],TProducts[ID],TProducts[BasePrice])</f>
        <v>2.4900000000000002</v>
      </c>
      <c r="E5">
        <f>TItems[[#This Row],[BasePrice]]*TItems[[#This Row],[Qty]]</f>
        <v>122.01</v>
      </c>
      <c r="F5" s="6">
        <f>ROUND(IF(_xlfn.XLOOKUP(TItems[[#This Row],[ProductID]],TProducts[ID],TProducts[HST?])="Yes",HST*TItems[[#This Row],[SubTotal]],0),2)</f>
        <v>0</v>
      </c>
      <c r="G5">
        <f>TItems[[#This Row],[Qty]]*_xlfn.XLOOKUP(TItems[[#This Row],[ProductID]],TProducts[ID],TProducts[WeightKg])</f>
        <v>24.5</v>
      </c>
      <c r="H5" s="6">
        <f>_xlfn.XLOOKUP(TItems[[#This Row],[TotalWeightKg]],TShipping[BaseWeightKg],TShipping[ShippingRate],,-1)</f>
        <v>18.989999999999998</v>
      </c>
      <c r="I5" s="6">
        <f>ROUND(HST*TItems[[#This Row],[Shipping]],2)</f>
        <v>2.4700000000000002</v>
      </c>
      <c r="J5" s="6">
        <f>TItems[[#This Row],[SubTotal]]+TItems[[#This Row],[ProductHST]]+TItems[[#This Row],[Shipping]]+TItems[[#This Row],[ShippingHST]]</f>
        <v>143.47</v>
      </c>
    </row>
    <row r="6" spans="1:10" x14ac:dyDescent="0.25">
      <c r="A6">
        <v>1004</v>
      </c>
      <c r="B6">
        <v>23</v>
      </c>
      <c r="C6" t="str">
        <f>_xlfn.XLOOKUP(TItems[[#This Row],[ProductID]],TProducts[ID],TProducts[Name])</f>
        <v>Chocolate Bar</v>
      </c>
      <c r="D6">
        <f>_xlfn.XLOOKUP(TItems[[#This Row],[ProductID]],TProducts[ID],TProducts[BasePrice])</f>
        <v>1.25</v>
      </c>
      <c r="E6">
        <f>TItems[[#This Row],[BasePrice]]*TItems[[#This Row],[Qty]]</f>
        <v>28.75</v>
      </c>
      <c r="F6" s="6">
        <f>ROUND(IF(_xlfn.XLOOKUP(TItems[[#This Row],[ProductID]],TProducts[ID],TProducts[HST?])="Yes",HST*TItems[[#This Row],[SubTotal]],0),2)</f>
        <v>3.74</v>
      </c>
      <c r="G6">
        <f>TItems[[#This Row],[Qty]]*_xlfn.XLOOKUP(TItems[[#This Row],[ProductID]],TProducts[ID],TProducts[WeightKg])</f>
        <v>2.3000000000000003</v>
      </c>
      <c r="H6" s="6">
        <f>_xlfn.XLOOKUP(TItems[[#This Row],[TotalWeightKg]],TShipping[BaseWeightKg],TShipping[ShippingRate],,-1)</f>
        <v>10.99</v>
      </c>
      <c r="I6" s="6">
        <f>ROUND(HST*TItems[[#This Row],[Shipping]],2)</f>
        <v>1.43</v>
      </c>
      <c r="J6" s="6">
        <f>TItems[[#This Row],[SubTotal]]+TItems[[#This Row],[ProductHST]]+TItems[[#This Row],[Shipping]]+TItems[[#This Row],[ShippingHST]]</f>
        <v>44.910000000000004</v>
      </c>
    </row>
    <row r="7" spans="1:10" x14ac:dyDescent="0.25">
      <c r="A7">
        <v>1001</v>
      </c>
      <c r="B7">
        <v>24</v>
      </c>
      <c r="C7" t="str">
        <f>_xlfn.XLOOKUP(TItems[[#This Row],[ProductID]],TProducts[ID],TProducts[Name])</f>
        <v>Apple (Gala)</v>
      </c>
      <c r="D7">
        <f>_xlfn.XLOOKUP(TItems[[#This Row],[ProductID]],TProducts[ID],TProducts[BasePrice])</f>
        <v>0.89</v>
      </c>
      <c r="E7">
        <f>TItems[[#This Row],[BasePrice]]*TItems[[#This Row],[Qty]]</f>
        <v>21.36</v>
      </c>
      <c r="F7" s="6">
        <f>ROUND(IF(_xlfn.XLOOKUP(TItems[[#This Row],[ProductID]],TProducts[ID],TProducts[HST?])="Yes",HST*TItems[[#This Row],[SubTotal]],0),2)</f>
        <v>0</v>
      </c>
      <c r="G7">
        <f>TItems[[#This Row],[Qty]]*_xlfn.XLOOKUP(TItems[[#This Row],[ProductID]],TProducts[ID],TProducts[WeightKg])</f>
        <v>4.8000000000000007</v>
      </c>
      <c r="H7" s="6">
        <f>_xlfn.XLOOKUP(TItems[[#This Row],[TotalWeightKg]],TShipping[BaseWeightKg],TShipping[ShippingRate],,-1)</f>
        <v>10.99</v>
      </c>
      <c r="I7" s="6">
        <f>ROUND(HST*TItems[[#This Row],[Shipping]],2)</f>
        <v>1.43</v>
      </c>
      <c r="J7" s="6">
        <f>TItems[[#This Row],[SubTotal]]+TItems[[#This Row],[ProductHST]]+TItems[[#This Row],[Shipping]]+TItems[[#This Row],[ShippingHST]]</f>
        <v>33.78</v>
      </c>
    </row>
    <row r="8" spans="1:10" x14ac:dyDescent="0.25">
      <c r="A8">
        <v>1001</v>
      </c>
      <c r="B8">
        <v>18</v>
      </c>
      <c r="C8" t="str">
        <f>_xlfn.XLOOKUP(TItems[[#This Row],[ProductID]],TProducts[ID],TProducts[Name])</f>
        <v>Apple (Gala)</v>
      </c>
      <c r="D8">
        <f>_xlfn.XLOOKUP(TItems[[#This Row],[ProductID]],TProducts[ID],TProducts[BasePrice])</f>
        <v>0.89</v>
      </c>
      <c r="E8">
        <f>TItems[[#This Row],[BasePrice]]*TItems[[#This Row],[Qty]]</f>
        <v>16.02</v>
      </c>
      <c r="F8" s="6">
        <f>ROUND(IF(_xlfn.XLOOKUP(TItems[[#This Row],[ProductID]],TProducts[ID],TProducts[HST?])="Yes",HST*TItems[[#This Row],[SubTotal]],0),2)</f>
        <v>0</v>
      </c>
      <c r="G8">
        <f>TItems[[#This Row],[Qty]]*_xlfn.XLOOKUP(TItems[[#This Row],[ProductID]],TProducts[ID],TProducts[WeightKg])</f>
        <v>3.6</v>
      </c>
      <c r="H8" s="6">
        <f>_xlfn.XLOOKUP(TItems[[#This Row],[TotalWeightKg]],TShipping[BaseWeightKg],TShipping[ShippingRate],,-1)</f>
        <v>10.99</v>
      </c>
      <c r="I8" s="6">
        <f>ROUND(HST*TItems[[#This Row],[Shipping]],2)</f>
        <v>1.43</v>
      </c>
      <c r="J8" s="6">
        <f>TItems[[#This Row],[SubTotal]]+TItems[[#This Row],[ProductHST]]+TItems[[#This Row],[Shipping]]+TItems[[#This Row],[ShippingHST]]</f>
        <v>28.439999999999998</v>
      </c>
    </row>
    <row r="9" spans="1:10" x14ac:dyDescent="0.25">
      <c r="A9">
        <v>1001</v>
      </c>
      <c r="B9">
        <v>41</v>
      </c>
      <c r="C9" t="str">
        <f>_xlfn.XLOOKUP(TItems[[#This Row],[ProductID]],TProducts[ID],TProducts[Name])</f>
        <v>Apple (Gala)</v>
      </c>
      <c r="D9">
        <f>_xlfn.XLOOKUP(TItems[[#This Row],[ProductID]],TProducts[ID],TProducts[BasePrice])</f>
        <v>0.89</v>
      </c>
      <c r="E9">
        <f>TItems[[#This Row],[BasePrice]]*TItems[[#This Row],[Qty]]</f>
        <v>36.49</v>
      </c>
      <c r="F9" s="6">
        <f>ROUND(IF(_xlfn.XLOOKUP(TItems[[#This Row],[ProductID]],TProducts[ID],TProducts[HST?])="Yes",HST*TItems[[#This Row],[SubTotal]],0),2)</f>
        <v>0</v>
      </c>
      <c r="G9">
        <f>TItems[[#This Row],[Qty]]*_xlfn.XLOOKUP(TItems[[#This Row],[ProductID]],TProducts[ID],TProducts[WeightKg])</f>
        <v>8.2000000000000011</v>
      </c>
      <c r="H9" s="6">
        <f>_xlfn.XLOOKUP(TItems[[#This Row],[TotalWeightKg]],TShipping[BaseWeightKg],TShipping[ShippingRate],,-1)</f>
        <v>10.99</v>
      </c>
      <c r="I9" s="6">
        <f>ROUND(HST*TItems[[#This Row],[Shipping]],2)</f>
        <v>1.43</v>
      </c>
      <c r="J9" s="6">
        <f>TItems[[#This Row],[SubTotal]]+TItems[[#This Row],[ProductHST]]+TItems[[#This Row],[Shipping]]+TItems[[#This Row],[ShippingHST]]</f>
        <v>48.910000000000004</v>
      </c>
    </row>
    <row r="10" spans="1:10" x14ac:dyDescent="0.25">
      <c r="A10">
        <v>1003</v>
      </c>
      <c r="B10">
        <v>11</v>
      </c>
      <c r="C10" t="str">
        <f>_xlfn.XLOOKUP(TItems[[#This Row],[ProductID]],TProducts[ID],TProducts[Name])</f>
        <v>Chicken Breast</v>
      </c>
      <c r="D10">
        <f>_xlfn.XLOOKUP(TItems[[#This Row],[ProductID]],TProducts[ID],TProducts[BasePrice])</f>
        <v>7.99</v>
      </c>
      <c r="E10">
        <f>TItems[[#This Row],[BasePrice]]*TItems[[#This Row],[Qty]]</f>
        <v>87.89</v>
      </c>
      <c r="F10" s="6">
        <f>ROUND(IF(_xlfn.XLOOKUP(TItems[[#This Row],[ProductID]],TProducts[ID],TProducts[HST?])="Yes",HST*TItems[[#This Row],[SubTotal]],0),2)</f>
        <v>0</v>
      </c>
      <c r="G10">
        <f>TItems[[#This Row],[Qty]]*_xlfn.XLOOKUP(TItems[[#This Row],[ProductID]],TProducts[ID],TProducts[WeightKg])</f>
        <v>13.2</v>
      </c>
      <c r="H10" s="6">
        <f>_xlfn.XLOOKUP(TItems[[#This Row],[TotalWeightKg]],TShipping[BaseWeightKg],TShipping[ShippingRate],,-1)</f>
        <v>18.989999999999998</v>
      </c>
      <c r="I10" s="6">
        <f>ROUND(HST*TItems[[#This Row],[Shipping]],2)</f>
        <v>2.4700000000000002</v>
      </c>
      <c r="J10" s="6">
        <f>TItems[[#This Row],[SubTotal]]+TItems[[#This Row],[ProductHST]]+TItems[[#This Row],[Shipping]]+TItems[[#This Row],[ShippingHST]]</f>
        <v>109.35</v>
      </c>
    </row>
    <row r="11" spans="1:10" x14ac:dyDescent="0.25">
      <c r="A11">
        <v>1005</v>
      </c>
      <c r="B11">
        <v>9</v>
      </c>
      <c r="C11" t="str">
        <f>_xlfn.XLOOKUP(TItems[[#This Row],[ProductID]],TProducts[ID],TProducts[Name])</f>
        <v>Pasta (Spaghetti)</v>
      </c>
      <c r="D11">
        <f>_xlfn.XLOOKUP(TItems[[#This Row],[ProductID]],TProducts[ID],TProducts[BasePrice])</f>
        <v>1.49</v>
      </c>
      <c r="E11">
        <f>TItems[[#This Row],[BasePrice]]*TItems[[#This Row],[Qty]]</f>
        <v>13.41</v>
      </c>
      <c r="F11" s="6">
        <f>ROUND(IF(_xlfn.XLOOKUP(TItems[[#This Row],[ProductID]],TProducts[ID],TProducts[HST?])="Yes",HST*TItems[[#This Row],[SubTotal]],0),2)</f>
        <v>0</v>
      </c>
      <c r="G11">
        <f>TItems[[#This Row],[Qty]]*_xlfn.XLOOKUP(TItems[[#This Row],[ProductID]],TProducts[ID],TProducts[WeightKg])</f>
        <v>4.05</v>
      </c>
      <c r="H11" s="6">
        <f>_xlfn.XLOOKUP(TItems[[#This Row],[TotalWeightKg]],TShipping[BaseWeightKg],TShipping[ShippingRate],,-1)</f>
        <v>10.99</v>
      </c>
      <c r="I11" s="6">
        <f>ROUND(HST*TItems[[#This Row],[Shipping]],2)</f>
        <v>1.43</v>
      </c>
      <c r="J11" s="6">
        <f>TItems[[#This Row],[SubTotal]]+TItems[[#This Row],[ProductHST]]+TItems[[#This Row],[Shipping]]+TItems[[#This Row],[ShippingHST]]</f>
        <v>25.83</v>
      </c>
    </row>
    <row r="12" spans="1:10" x14ac:dyDescent="0.25">
      <c r="A12">
        <v>1008</v>
      </c>
      <c r="B12">
        <v>6</v>
      </c>
      <c r="C12" t="str">
        <f>_xlfn.XLOOKUP(TItems[[#This Row],[ProductID]],TProducts[ID],TProducts[Name])</f>
        <v>Laundry Detergent</v>
      </c>
      <c r="D12">
        <f>_xlfn.XLOOKUP(TItems[[#This Row],[ProductID]],TProducts[ID],TProducts[BasePrice])</f>
        <v>9.99</v>
      </c>
      <c r="E12">
        <f>TItems[[#This Row],[BasePrice]]*TItems[[#This Row],[Qty]]</f>
        <v>59.94</v>
      </c>
      <c r="F12" s="6">
        <f>ROUND(IF(_xlfn.XLOOKUP(TItems[[#This Row],[ProductID]],TProducts[ID],TProducts[HST?])="Yes",HST*TItems[[#This Row],[SubTotal]],0),2)</f>
        <v>7.79</v>
      </c>
      <c r="G12">
        <f>TItems[[#This Row],[Qty]]*_xlfn.XLOOKUP(TItems[[#This Row],[ProductID]],TProducts[ID],TProducts[WeightKg])</f>
        <v>9</v>
      </c>
      <c r="H12" s="6">
        <f>_xlfn.XLOOKUP(TItems[[#This Row],[TotalWeightKg]],TShipping[BaseWeightKg],TShipping[ShippingRate],,-1)</f>
        <v>10.99</v>
      </c>
      <c r="I12" s="6">
        <f>ROUND(HST*TItems[[#This Row],[Shipping]],2)</f>
        <v>1.43</v>
      </c>
      <c r="J12" s="6">
        <f>TItems[[#This Row],[SubTotal]]+TItems[[#This Row],[ProductHST]]+TItems[[#This Row],[Shipping]]+TItems[[#This Row],[ShippingHST]]</f>
        <v>80.150000000000006</v>
      </c>
    </row>
    <row r="13" spans="1:10" x14ac:dyDescent="0.25">
      <c r="A13">
        <v>1004</v>
      </c>
      <c r="B13">
        <v>1</v>
      </c>
      <c r="C13" t="str">
        <f>_xlfn.XLOOKUP(TItems[[#This Row],[ProductID]],TProducts[ID],TProducts[Name])</f>
        <v>Chocolate Bar</v>
      </c>
      <c r="D13">
        <f>_xlfn.XLOOKUP(TItems[[#This Row],[ProductID]],TProducts[ID],TProducts[BasePrice])</f>
        <v>1.25</v>
      </c>
      <c r="E13">
        <f>TItems[[#This Row],[BasePrice]]*TItems[[#This Row],[Qty]]</f>
        <v>1.25</v>
      </c>
      <c r="F13" s="6">
        <f>ROUND(IF(_xlfn.XLOOKUP(TItems[[#This Row],[ProductID]],TProducts[ID],TProducts[HST?])="Yes",HST*TItems[[#This Row],[SubTotal]],0),2)</f>
        <v>0.16</v>
      </c>
      <c r="G13">
        <f>TItems[[#This Row],[Qty]]*_xlfn.XLOOKUP(TItems[[#This Row],[ProductID]],TProducts[ID],TProducts[WeightKg])</f>
        <v>0.1</v>
      </c>
      <c r="H13" s="6">
        <f>_xlfn.XLOOKUP(TItems[[#This Row],[TotalWeightKg]],TShipping[BaseWeightKg],TShipping[ShippingRate],,-1)</f>
        <v>7.99</v>
      </c>
      <c r="I13" s="6">
        <f>ROUND(HST*TItems[[#This Row],[Shipping]],2)</f>
        <v>1.04</v>
      </c>
      <c r="J13" s="6">
        <f>TItems[[#This Row],[SubTotal]]+TItems[[#This Row],[ProductHST]]+TItems[[#This Row],[Shipping]]+TItems[[#This Row],[ShippingHST]]</f>
        <v>10.440000000000001</v>
      </c>
    </row>
    <row r="14" spans="1:10" x14ac:dyDescent="0.25">
      <c r="A14">
        <v>1004</v>
      </c>
      <c r="B14">
        <v>16</v>
      </c>
      <c r="C14" t="str">
        <f>_xlfn.XLOOKUP(TItems[[#This Row],[ProductID]],TProducts[ID],TProducts[Name])</f>
        <v>Chocolate Bar</v>
      </c>
      <c r="D14">
        <f>_xlfn.XLOOKUP(TItems[[#This Row],[ProductID]],TProducts[ID],TProducts[BasePrice])</f>
        <v>1.25</v>
      </c>
      <c r="E14">
        <f>TItems[[#This Row],[BasePrice]]*TItems[[#This Row],[Qty]]</f>
        <v>20</v>
      </c>
      <c r="F14" s="6">
        <f>ROUND(IF(_xlfn.XLOOKUP(TItems[[#This Row],[ProductID]],TProducts[ID],TProducts[HST?])="Yes",HST*TItems[[#This Row],[SubTotal]],0),2)</f>
        <v>2.6</v>
      </c>
      <c r="G14">
        <f>TItems[[#This Row],[Qty]]*_xlfn.XLOOKUP(TItems[[#This Row],[ProductID]],TProducts[ID],TProducts[WeightKg])</f>
        <v>1.6</v>
      </c>
      <c r="H14" s="6">
        <f>_xlfn.XLOOKUP(TItems[[#This Row],[TotalWeightKg]],TShipping[BaseWeightKg],TShipping[ShippingRate],,-1)</f>
        <v>10.99</v>
      </c>
      <c r="I14" s="6">
        <f>ROUND(HST*TItems[[#This Row],[Shipping]],2)</f>
        <v>1.43</v>
      </c>
      <c r="J14" s="6">
        <f>TItems[[#This Row],[SubTotal]]+TItems[[#This Row],[ProductHST]]+TItems[[#This Row],[Shipping]]+TItems[[#This Row],[ShippingHST]]</f>
        <v>35.020000000000003</v>
      </c>
    </row>
    <row r="15" spans="1:10" x14ac:dyDescent="0.25">
      <c r="A15">
        <v>1004</v>
      </c>
      <c r="B15">
        <v>50</v>
      </c>
      <c r="C15" t="str">
        <f>_xlfn.XLOOKUP(TItems[[#This Row],[ProductID]],TProducts[ID],TProducts[Name])</f>
        <v>Chocolate Bar</v>
      </c>
      <c r="D15">
        <f>_xlfn.XLOOKUP(TItems[[#This Row],[ProductID]],TProducts[ID],TProducts[BasePrice])</f>
        <v>1.25</v>
      </c>
      <c r="E15">
        <f>TItems[[#This Row],[BasePrice]]*TItems[[#This Row],[Qty]]</f>
        <v>62.5</v>
      </c>
      <c r="F15" s="6">
        <f>ROUND(IF(_xlfn.XLOOKUP(TItems[[#This Row],[ProductID]],TProducts[ID],TProducts[HST?])="Yes",HST*TItems[[#This Row],[SubTotal]],0),2)</f>
        <v>8.1300000000000008</v>
      </c>
      <c r="G15">
        <f>TItems[[#This Row],[Qty]]*_xlfn.XLOOKUP(TItems[[#This Row],[ProductID]],TProducts[ID],TProducts[WeightKg])</f>
        <v>5</v>
      </c>
      <c r="H15" s="6">
        <f>_xlfn.XLOOKUP(TItems[[#This Row],[TotalWeightKg]],TShipping[BaseWeightKg],TShipping[ShippingRate],,-1)</f>
        <v>10.99</v>
      </c>
      <c r="I15" s="6">
        <f>ROUND(HST*TItems[[#This Row],[Shipping]],2)</f>
        <v>1.43</v>
      </c>
      <c r="J15" s="6">
        <f>TItems[[#This Row],[SubTotal]]+TItems[[#This Row],[ProductHST]]+TItems[[#This Row],[Shipping]]+TItems[[#This Row],[ShippingHST]]</f>
        <v>83.05</v>
      </c>
    </row>
    <row r="16" spans="1:10" x14ac:dyDescent="0.25">
      <c r="A16">
        <v>1002</v>
      </c>
      <c r="B16">
        <v>35</v>
      </c>
      <c r="C16" t="str">
        <f>_xlfn.XLOOKUP(TItems[[#This Row],[ProductID]],TProducts[ID],TProducts[Name])</f>
        <v>Whole Wheat Bread</v>
      </c>
      <c r="D16">
        <f>_xlfn.XLOOKUP(TItems[[#This Row],[ProductID]],TProducts[ID],TProducts[BasePrice])</f>
        <v>2.4900000000000002</v>
      </c>
      <c r="E16">
        <f>TItems[[#This Row],[BasePrice]]*TItems[[#This Row],[Qty]]</f>
        <v>87.15</v>
      </c>
      <c r="F16" s="6">
        <f>ROUND(IF(_xlfn.XLOOKUP(TItems[[#This Row],[ProductID]],TProducts[ID],TProducts[HST?])="Yes",HST*TItems[[#This Row],[SubTotal]],0),2)</f>
        <v>0</v>
      </c>
      <c r="G16">
        <f>TItems[[#This Row],[Qty]]*_xlfn.XLOOKUP(TItems[[#This Row],[ProductID]],TProducts[ID],TProducts[WeightKg])</f>
        <v>17.5</v>
      </c>
      <c r="H16" s="6">
        <f>_xlfn.XLOOKUP(TItems[[#This Row],[TotalWeightKg]],TShipping[BaseWeightKg],TShipping[ShippingRate],,-1)</f>
        <v>18.989999999999998</v>
      </c>
      <c r="I16" s="6">
        <f>ROUND(HST*TItems[[#This Row],[Shipping]],2)</f>
        <v>2.4700000000000002</v>
      </c>
      <c r="J16" s="6">
        <f>TItems[[#This Row],[SubTotal]]+TItems[[#This Row],[ProductHST]]+TItems[[#This Row],[Shipping]]+TItems[[#This Row],[ShippingHST]]</f>
        <v>108.61</v>
      </c>
    </row>
    <row r="17" spans="1:10" x14ac:dyDescent="0.25">
      <c r="A17">
        <v>1006</v>
      </c>
      <c r="B17">
        <v>48</v>
      </c>
      <c r="C17" t="str">
        <f>_xlfn.XLOOKUP(TItems[[#This Row],[ProductID]],TProducts[ID],TProducts[Name])</f>
        <v>Eggs (Dozen)</v>
      </c>
      <c r="D17">
        <f>_xlfn.XLOOKUP(TItems[[#This Row],[ProductID]],TProducts[ID],TProducts[BasePrice])</f>
        <v>3.79</v>
      </c>
      <c r="E17">
        <f>TItems[[#This Row],[BasePrice]]*TItems[[#This Row],[Qty]]</f>
        <v>181.92000000000002</v>
      </c>
      <c r="F17" s="6">
        <f>ROUND(IF(_xlfn.XLOOKUP(TItems[[#This Row],[ProductID]],TProducts[ID],TProducts[HST?])="Yes",HST*TItems[[#This Row],[SubTotal]],0),2)</f>
        <v>0</v>
      </c>
      <c r="G17">
        <f>TItems[[#This Row],[Qty]]*_xlfn.XLOOKUP(TItems[[#This Row],[ProductID]],TProducts[ID],TProducts[WeightKg])</f>
        <v>33.599999999999994</v>
      </c>
      <c r="H17" s="6">
        <f>_xlfn.XLOOKUP(TItems[[#This Row],[TotalWeightKg]],TShipping[BaseWeightKg],TShipping[ShippingRate],,-1)</f>
        <v>18.989999999999998</v>
      </c>
      <c r="I17" s="6">
        <f>ROUND(HST*TItems[[#This Row],[Shipping]],2)</f>
        <v>2.4700000000000002</v>
      </c>
      <c r="J17" s="6">
        <f>TItems[[#This Row],[SubTotal]]+TItems[[#This Row],[ProductHST]]+TItems[[#This Row],[Shipping]]+TItems[[#This Row],[ShippingHST]]</f>
        <v>203.38000000000002</v>
      </c>
    </row>
    <row r="18" spans="1:10" x14ac:dyDescent="0.25">
      <c r="A18">
        <v>1004</v>
      </c>
      <c r="B18">
        <v>8</v>
      </c>
      <c r="C18" t="str">
        <f>_xlfn.XLOOKUP(TItems[[#This Row],[ProductID]],TProducts[ID],TProducts[Name])</f>
        <v>Chocolate Bar</v>
      </c>
      <c r="D18">
        <f>_xlfn.XLOOKUP(TItems[[#This Row],[ProductID]],TProducts[ID],TProducts[BasePrice])</f>
        <v>1.25</v>
      </c>
      <c r="E18">
        <f>TItems[[#This Row],[BasePrice]]*TItems[[#This Row],[Qty]]</f>
        <v>10</v>
      </c>
      <c r="F18" s="6">
        <f>ROUND(IF(_xlfn.XLOOKUP(TItems[[#This Row],[ProductID]],TProducts[ID],TProducts[HST?])="Yes",HST*TItems[[#This Row],[SubTotal]],0),2)</f>
        <v>1.3</v>
      </c>
      <c r="G18">
        <f>TItems[[#This Row],[Qty]]*_xlfn.XLOOKUP(TItems[[#This Row],[ProductID]],TProducts[ID],TProducts[WeightKg])</f>
        <v>0.8</v>
      </c>
      <c r="H18" s="6">
        <f>_xlfn.XLOOKUP(TItems[[#This Row],[TotalWeightKg]],TShipping[BaseWeightKg],TShipping[ShippingRate],,-1)</f>
        <v>7.99</v>
      </c>
      <c r="I18" s="6">
        <f>ROUND(HST*TItems[[#This Row],[Shipping]],2)</f>
        <v>1.04</v>
      </c>
      <c r="J18" s="6">
        <f>TItems[[#This Row],[SubTotal]]+TItems[[#This Row],[ProductHST]]+TItems[[#This Row],[Shipping]]+TItems[[#This Row],[ShippingHST]]</f>
        <v>20.329999999999998</v>
      </c>
    </row>
    <row r="19" spans="1:10" x14ac:dyDescent="0.25">
      <c r="A19">
        <v>1004</v>
      </c>
      <c r="B19">
        <v>43</v>
      </c>
      <c r="C19" t="str">
        <f>_xlfn.XLOOKUP(TItems[[#This Row],[ProductID]],TProducts[ID],TProducts[Name])</f>
        <v>Chocolate Bar</v>
      </c>
      <c r="D19">
        <f>_xlfn.XLOOKUP(TItems[[#This Row],[ProductID]],TProducts[ID],TProducts[BasePrice])</f>
        <v>1.25</v>
      </c>
      <c r="E19">
        <f>TItems[[#This Row],[BasePrice]]*TItems[[#This Row],[Qty]]</f>
        <v>53.75</v>
      </c>
      <c r="F19" s="6">
        <f>ROUND(IF(_xlfn.XLOOKUP(TItems[[#This Row],[ProductID]],TProducts[ID],TProducts[HST?])="Yes",HST*TItems[[#This Row],[SubTotal]],0),2)</f>
        <v>6.99</v>
      </c>
      <c r="G19">
        <f>TItems[[#This Row],[Qty]]*_xlfn.XLOOKUP(TItems[[#This Row],[ProductID]],TProducts[ID],TProducts[WeightKg])</f>
        <v>4.3</v>
      </c>
      <c r="H19" s="6">
        <f>_xlfn.XLOOKUP(TItems[[#This Row],[TotalWeightKg]],TShipping[BaseWeightKg],TShipping[ShippingRate],,-1)</f>
        <v>10.99</v>
      </c>
      <c r="I19" s="6">
        <f>ROUND(HST*TItems[[#This Row],[Shipping]],2)</f>
        <v>1.43</v>
      </c>
      <c r="J19" s="6">
        <f>TItems[[#This Row],[SubTotal]]+TItems[[#This Row],[ProductHST]]+TItems[[#This Row],[Shipping]]+TItems[[#This Row],[ShippingHST]]</f>
        <v>73.160000000000011</v>
      </c>
    </row>
    <row r="20" spans="1:10" x14ac:dyDescent="0.25">
      <c r="A20">
        <v>1001</v>
      </c>
      <c r="B20">
        <v>35</v>
      </c>
      <c r="C20" t="str">
        <f>_xlfn.XLOOKUP(TItems[[#This Row],[ProductID]],TProducts[ID],TProducts[Name])</f>
        <v>Apple (Gala)</v>
      </c>
      <c r="D20">
        <f>_xlfn.XLOOKUP(TItems[[#This Row],[ProductID]],TProducts[ID],TProducts[BasePrice])</f>
        <v>0.89</v>
      </c>
      <c r="E20">
        <f>TItems[[#This Row],[BasePrice]]*TItems[[#This Row],[Qty]]</f>
        <v>31.150000000000002</v>
      </c>
      <c r="F20" s="6">
        <f>ROUND(IF(_xlfn.XLOOKUP(TItems[[#This Row],[ProductID]],TProducts[ID],TProducts[HST?])="Yes",HST*TItems[[#This Row],[SubTotal]],0),2)</f>
        <v>0</v>
      </c>
      <c r="G20">
        <f>TItems[[#This Row],[Qty]]*_xlfn.XLOOKUP(TItems[[#This Row],[ProductID]],TProducts[ID],TProducts[WeightKg])</f>
        <v>7</v>
      </c>
      <c r="H20" s="6">
        <f>_xlfn.XLOOKUP(TItems[[#This Row],[TotalWeightKg]],TShipping[BaseWeightKg],TShipping[ShippingRate],,-1)</f>
        <v>10.99</v>
      </c>
      <c r="I20" s="6">
        <f>ROUND(HST*TItems[[#This Row],[Shipping]],2)</f>
        <v>1.43</v>
      </c>
      <c r="J20" s="6">
        <f>TItems[[#This Row],[SubTotal]]+TItems[[#This Row],[ProductHST]]+TItems[[#This Row],[Shipping]]+TItems[[#This Row],[ShippingHST]]</f>
        <v>43.57</v>
      </c>
    </row>
    <row r="21" spans="1:10" x14ac:dyDescent="0.25">
      <c r="A21">
        <v>1004</v>
      </c>
      <c r="B21">
        <v>23</v>
      </c>
      <c r="C21" t="str">
        <f>_xlfn.XLOOKUP(TItems[[#This Row],[ProductID]],TProducts[ID],TProducts[Name])</f>
        <v>Chocolate Bar</v>
      </c>
      <c r="D21">
        <f>_xlfn.XLOOKUP(TItems[[#This Row],[ProductID]],TProducts[ID],TProducts[BasePrice])</f>
        <v>1.25</v>
      </c>
      <c r="E21">
        <f>TItems[[#This Row],[BasePrice]]*TItems[[#This Row],[Qty]]</f>
        <v>28.75</v>
      </c>
      <c r="F21" s="6">
        <f>ROUND(IF(_xlfn.XLOOKUP(TItems[[#This Row],[ProductID]],TProducts[ID],TProducts[HST?])="Yes",HST*TItems[[#This Row],[SubTotal]],0),2)</f>
        <v>3.74</v>
      </c>
      <c r="G21">
        <f>TItems[[#This Row],[Qty]]*_xlfn.XLOOKUP(TItems[[#This Row],[ProductID]],TProducts[ID],TProducts[WeightKg])</f>
        <v>2.3000000000000003</v>
      </c>
      <c r="H21" s="6">
        <f>_xlfn.XLOOKUP(TItems[[#This Row],[TotalWeightKg]],TShipping[BaseWeightKg],TShipping[ShippingRate],,-1)</f>
        <v>10.99</v>
      </c>
      <c r="I21" s="6">
        <f>ROUND(HST*TItems[[#This Row],[Shipping]],2)</f>
        <v>1.43</v>
      </c>
      <c r="J21" s="6">
        <f>TItems[[#This Row],[SubTotal]]+TItems[[#This Row],[ProductHST]]+TItems[[#This Row],[Shipping]]+TItems[[#This Row],[ShippingHST]]</f>
        <v>44.910000000000004</v>
      </c>
    </row>
    <row r="22" spans="1:10" x14ac:dyDescent="0.25">
      <c r="A22">
        <v>1003</v>
      </c>
      <c r="B22">
        <v>13</v>
      </c>
      <c r="C22" t="str">
        <f>_xlfn.XLOOKUP(TItems[[#This Row],[ProductID]],TProducts[ID],TProducts[Name])</f>
        <v>Chicken Breast</v>
      </c>
      <c r="D22">
        <f>_xlfn.XLOOKUP(TItems[[#This Row],[ProductID]],TProducts[ID],TProducts[BasePrice])</f>
        <v>7.99</v>
      </c>
      <c r="E22">
        <f>TItems[[#This Row],[BasePrice]]*TItems[[#This Row],[Qty]]</f>
        <v>103.87</v>
      </c>
      <c r="F22" s="6">
        <f>ROUND(IF(_xlfn.XLOOKUP(TItems[[#This Row],[ProductID]],TProducts[ID],TProducts[HST?])="Yes",HST*TItems[[#This Row],[SubTotal]],0),2)</f>
        <v>0</v>
      </c>
      <c r="G22">
        <f>TItems[[#This Row],[Qty]]*_xlfn.XLOOKUP(TItems[[#This Row],[ProductID]],TProducts[ID],TProducts[WeightKg])</f>
        <v>15.6</v>
      </c>
      <c r="H22" s="6">
        <f>_xlfn.XLOOKUP(TItems[[#This Row],[TotalWeightKg]],TShipping[BaseWeightKg],TShipping[ShippingRate],,-1)</f>
        <v>18.989999999999998</v>
      </c>
      <c r="I22" s="6">
        <f>ROUND(HST*TItems[[#This Row],[Shipping]],2)</f>
        <v>2.4700000000000002</v>
      </c>
      <c r="J22" s="6">
        <f>TItems[[#This Row],[SubTotal]]+TItems[[#This Row],[ProductHST]]+TItems[[#This Row],[Shipping]]+TItems[[#This Row],[ShippingHST]]</f>
        <v>125.33</v>
      </c>
    </row>
    <row r="23" spans="1:10" x14ac:dyDescent="0.25">
      <c r="A23">
        <v>1004</v>
      </c>
      <c r="B23">
        <v>20</v>
      </c>
      <c r="C23" t="str">
        <f>_xlfn.XLOOKUP(TItems[[#This Row],[ProductID]],TProducts[ID],TProducts[Name])</f>
        <v>Chocolate Bar</v>
      </c>
      <c r="D23">
        <f>_xlfn.XLOOKUP(TItems[[#This Row],[ProductID]],TProducts[ID],TProducts[BasePrice])</f>
        <v>1.25</v>
      </c>
      <c r="E23">
        <f>TItems[[#This Row],[BasePrice]]*TItems[[#This Row],[Qty]]</f>
        <v>25</v>
      </c>
      <c r="F23" s="6">
        <f>ROUND(IF(_xlfn.XLOOKUP(TItems[[#This Row],[ProductID]],TProducts[ID],TProducts[HST?])="Yes",HST*TItems[[#This Row],[SubTotal]],0),2)</f>
        <v>3.25</v>
      </c>
      <c r="G23">
        <f>TItems[[#This Row],[Qty]]*_xlfn.XLOOKUP(TItems[[#This Row],[ProductID]],TProducts[ID],TProducts[WeightKg])</f>
        <v>2</v>
      </c>
      <c r="H23" s="6">
        <f>_xlfn.XLOOKUP(TItems[[#This Row],[TotalWeightKg]],TShipping[BaseWeightKg],TShipping[ShippingRate],,-1)</f>
        <v>10.99</v>
      </c>
      <c r="I23" s="6">
        <f>ROUND(HST*TItems[[#This Row],[Shipping]],2)</f>
        <v>1.43</v>
      </c>
      <c r="J23" s="6">
        <f>TItems[[#This Row],[SubTotal]]+TItems[[#This Row],[ProductHST]]+TItems[[#This Row],[Shipping]]+TItems[[#This Row],[ShippingHST]]</f>
        <v>40.67</v>
      </c>
    </row>
    <row r="24" spans="1:10" x14ac:dyDescent="0.25">
      <c r="A24">
        <v>1005</v>
      </c>
      <c r="B24">
        <v>24</v>
      </c>
      <c r="C24" t="str">
        <f>_xlfn.XLOOKUP(TItems[[#This Row],[ProductID]],TProducts[ID],TProducts[Name])</f>
        <v>Pasta (Spaghetti)</v>
      </c>
      <c r="D24">
        <f>_xlfn.XLOOKUP(TItems[[#This Row],[ProductID]],TProducts[ID],TProducts[BasePrice])</f>
        <v>1.49</v>
      </c>
      <c r="E24">
        <f>TItems[[#This Row],[BasePrice]]*TItems[[#This Row],[Qty]]</f>
        <v>35.76</v>
      </c>
      <c r="F24" s="6">
        <f>ROUND(IF(_xlfn.XLOOKUP(TItems[[#This Row],[ProductID]],TProducts[ID],TProducts[HST?])="Yes",HST*TItems[[#This Row],[SubTotal]],0),2)</f>
        <v>0</v>
      </c>
      <c r="G24">
        <f>TItems[[#This Row],[Qty]]*_xlfn.XLOOKUP(TItems[[#This Row],[ProductID]],TProducts[ID],TProducts[WeightKg])</f>
        <v>10.8</v>
      </c>
      <c r="H24" s="6">
        <f>_xlfn.XLOOKUP(TItems[[#This Row],[TotalWeightKg]],TShipping[BaseWeightKg],TShipping[ShippingRate],,-1)</f>
        <v>18.989999999999998</v>
      </c>
      <c r="I24" s="6">
        <f>ROUND(HST*TItems[[#This Row],[Shipping]],2)</f>
        <v>2.4700000000000002</v>
      </c>
      <c r="J24" s="6">
        <f>TItems[[#This Row],[SubTotal]]+TItems[[#This Row],[ProductHST]]+TItems[[#This Row],[Shipping]]+TItems[[#This Row],[ShippingHST]]</f>
        <v>57.22</v>
      </c>
    </row>
    <row r="25" spans="1:10" x14ac:dyDescent="0.25">
      <c r="A25">
        <v>1003</v>
      </c>
      <c r="B25">
        <v>2</v>
      </c>
      <c r="C25" t="str">
        <f>_xlfn.XLOOKUP(TItems[[#This Row],[ProductID]],TProducts[ID],TProducts[Name])</f>
        <v>Chicken Breast</v>
      </c>
      <c r="D25">
        <f>_xlfn.XLOOKUP(TItems[[#This Row],[ProductID]],TProducts[ID],TProducts[BasePrice])</f>
        <v>7.99</v>
      </c>
      <c r="E25">
        <f>TItems[[#This Row],[BasePrice]]*TItems[[#This Row],[Qty]]</f>
        <v>15.98</v>
      </c>
      <c r="F25" s="6">
        <f>ROUND(IF(_xlfn.XLOOKUP(TItems[[#This Row],[ProductID]],TProducts[ID],TProducts[HST?])="Yes",HST*TItems[[#This Row],[SubTotal]],0),2)</f>
        <v>0</v>
      </c>
      <c r="G25">
        <f>TItems[[#This Row],[Qty]]*_xlfn.XLOOKUP(TItems[[#This Row],[ProductID]],TProducts[ID],TProducts[WeightKg])</f>
        <v>2.4</v>
      </c>
      <c r="H25" s="6">
        <f>_xlfn.XLOOKUP(TItems[[#This Row],[TotalWeightKg]],TShipping[BaseWeightKg],TShipping[ShippingRate],,-1)</f>
        <v>10.99</v>
      </c>
      <c r="I25" s="6">
        <f>ROUND(HST*TItems[[#This Row],[Shipping]],2)</f>
        <v>1.43</v>
      </c>
      <c r="J25" s="6">
        <f>TItems[[#This Row],[SubTotal]]+TItems[[#This Row],[ProductHST]]+TItems[[#This Row],[Shipping]]+TItems[[#This Row],[ShippingHST]]</f>
        <v>28.4</v>
      </c>
    </row>
    <row r="26" spans="1:10" x14ac:dyDescent="0.25">
      <c r="A26">
        <v>1003</v>
      </c>
      <c r="B26">
        <v>14</v>
      </c>
      <c r="C26" t="str">
        <f>_xlfn.XLOOKUP(TItems[[#This Row],[ProductID]],TProducts[ID],TProducts[Name])</f>
        <v>Chicken Breast</v>
      </c>
      <c r="D26">
        <f>_xlfn.XLOOKUP(TItems[[#This Row],[ProductID]],TProducts[ID],TProducts[BasePrice])</f>
        <v>7.99</v>
      </c>
      <c r="E26">
        <f>TItems[[#This Row],[BasePrice]]*TItems[[#This Row],[Qty]]</f>
        <v>111.86</v>
      </c>
      <c r="F26" s="6">
        <f>ROUND(IF(_xlfn.XLOOKUP(TItems[[#This Row],[ProductID]],TProducts[ID],TProducts[HST?])="Yes",HST*TItems[[#This Row],[SubTotal]],0),2)</f>
        <v>0</v>
      </c>
      <c r="G26">
        <f>TItems[[#This Row],[Qty]]*_xlfn.XLOOKUP(TItems[[#This Row],[ProductID]],TProducts[ID],TProducts[WeightKg])</f>
        <v>16.8</v>
      </c>
      <c r="H26" s="6">
        <f>_xlfn.XLOOKUP(TItems[[#This Row],[TotalWeightKg]],TShipping[BaseWeightKg],TShipping[ShippingRate],,-1)</f>
        <v>18.989999999999998</v>
      </c>
      <c r="I26" s="6">
        <f>ROUND(HST*TItems[[#This Row],[Shipping]],2)</f>
        <v>2.4700000000000002</v>
      </c>
      <c r="J26" s="6">
        <f>TItems[[#This Row],[SubTotal]]+TItems[[#This Row],[ProductHST]]+TItems[[#This Row],[Shipping]]+TItems[[#This Row],[ShippingHST]]</f>
        <v>133.32</v>
      </c>
    </row>
    <row r="27" spans="1:10" x14ac:dyDescent="0.25">
      <c r="A27">
        <v>1004</v>
      </c>
      <c r="B27">
        <v>36</v>
      </c>
      <c r="C27" t="str">
        <f>_xlfn.XLOOKUP(TItems[[#This Row],[ProductID]],TProducts[ID],TProducts[Name])</f>
        <v>Chocolate Bar</v>
      </c>
      <c r="D27">
        <f>_xlfn.XLOOKUP(TItems[[#This Row],[ProductID]],TProducts[ID],TProducts[BasePrice])</f>
        <v>1.25</v>
      </c>
      <c r="E27">
        <f>TItems[[#This Row],[BasePrice]]*TItems[[#This Row],[Qty]]</f>
        <v>45</v>
      </c>
      <c r="F27" s="6">
        <f>ROUND(IF(_xlfn.XLOOKUP(TItems[[#This Row],[ProductID]],TProducts[ID],TProducts[HST?])="Yes",HST*TItems[[#This Row],[SubTotal]],0),2)</f>
        <v>5.85</v>
      </c>
      <c r="G27">
        <f>TItems[[#This Row],[Qty]]*_xlfn.XLOOKUP(TItems[[#This Row],[ProductID]],TProducts[ID],TProducts[WeightKg])</f>
        <v>3.6</v>
      </c>
      <c r="H27" s="6">
        <f>_xlfn.XLOOKUP(TItems[[#This Row],[TotalWeightKg]],TShipping[BaseWeightKg],TShipping[ShippingRate],,-1)</f>
        <v>10.99</v>
      </c>
      <c r="I27" s="6">
        <f>ROUND(HST*TItems[[#This Row],[Shipping]],2)</f>
        <v>1.43</v>
      </c>
      <c r="J27" s="6">
        <f>TItems[[#This Row],[SubTotal]]+TItems[[#This Row],[ProductHST]]+TItems[[#This Row],[Shipping]]+TItems[[#This Row],[ShippingHST]]</f>
        <v>63.27</v>
      </c>
    </row>
    <row r="28" spans="1:10" x14ac:dyDescent="0.25">
      <c r="A28">
        <v>1003</v>
      </c>
      <c r="B28">
        <v>25</v>
      </c>
      <c r="C28" t="str">
        <f>_xlfn.XLOOKUP(TItems[[#This Row],[ProductID]],TProducts[ID],TProducts[Name])</f>
        <v>Chicken Breast</v>
      </c>
      <c r="D28">
        <f>_xlfn.XLOOKUP(TItems[[#This Row],[ProductID]],TProducts[ID],TProducts[BasePrice])</f>
        <v>7.99</v>
      </c>
      <c r="E28">
        <f>TItems[[#This Row],[BasePrice]]*TItems[[#This Row],[Qty]]</f>
        <v>199.75</v>
      </c>
      <c r="F28" s="6">
        <f>ROUND(IF(_xlfn.XLOOKUP(TItems[[#This Row],[ProductID]],TProducts[ID],TProducts[HST?])="Yes",HST*TItems[[#This Row],[SubTotal]],0),2)</f>
        <v>0</v>
      </c>
      <c r="G28">
        <f>TItems[[#This Row],[Qty]]*_xlfn.XLOOKUP(TItems[[#This Row],[ProductID]],TProducts[ID],TProducts[WeightKg])</f>
        <v>30</v>
      </c>
      <c r="H28" s="6">
        <f>_xlfn.XLOOKUP(TItems[[#This Row],[TotalWeightKg]],TShipping[BaseWeightKg],TShipping[ShippingRate],,-1)</f>
        <v>18.989999999999998</v>
      </c>
      <c r="I28" s="6">
        <f>ROUND(HST*TItems[[#This Row],[Shipping]],2)</f>
        <v>2.4700000000000002</v>
      </c>
      <c r="J28" s="6">
        <f>TItems[[#This Row],[SubTotal]]+TItems[[#This Row],[ProductHST]]+TItems[[#This Row],[Shipping]]+TItems[[#This Row],[ShippingHST]]</f>
        <v>221.21</v>
      </c>
    </row>
    <row r="29" spans="1:10" x14ac:dyDescent="0.25">
      <c r="A29">
        <v>1002</v>
      </c>
      <c r="B29">
        <v>47</v>
      </c>
      <c r="C29" t="str">
        <f>_xlfn.XLOOKUP(TItems[[#This Row],[ProductID]],TProducts[ID],TProducts[Name])</f>
        <v>Whole Wheat Bread</v>
      </c>
      <c r="D29">
        <f>_xlfn.XLOOKUP(TItems[[#This Row],[ProductID]],TProducts[ID],TProducts[BasePrice])</f>
        <v>2.4900000000000002</v>
      </c>
      <c r="E29">
        <f>TItems[[#This Row],[BasePrice]]*TItems[[#This Row],[Qty]]</f>
        <v>117.03000000000002</v>
      </c>
      <c r="F29" s="6">
        <f>ROUND(IF(_xlfn.XLOOKUP(TItems[[#This Row],[ProductID]],TProducts[ID],TProducts[HST?])="Yes",HST*TItems[[#This Row],[SubTotal]],0),2)</f>
        <v>0</v>
      </c>
      <c r="G29">
        <f>TItems[[#This Row],[Qty]]*_xlfn.XLOOKUP(TItems[[#This Row],[ProductID]],TProducts[ID],TProducts[WeightKg])</f>
        <v>23.5</v>
      </c>
      <c r="H29" s="6">
        <f>_xlfn.XLOOKUP(TItems[[#This Row],[TotalWeightKg]],TShipping[BaseWeightKg],TShipping[ShippingRate],,-1)</f>
        <v>18.989999999999998</v>
      </c>
      <c r="I29" s="6">
        <f>ROUND(HST*TItems[[#This Row],[Shipping]],2)</f>
        <v>2.4700000000000002</v>
      </c>
      <c r="J29" s="6">
        <f>TItems[[#This Row],[SubTotal]]+TItems[[#This Row],[ProductHST]]+TItems[[#This Row],[Shipping]]+TItems[[#This Row],[ShippingHST]]</f>
        <v>138.49</v>
      </c>
    </row>
    <row r="30" spans="1:10" x14ac:dyDescent="0.25">
      <c r="A30">
        <v>1007</v>
      </c>
      <c r="B30">
        <v>36</v>
      </c>
      <c r="C30" t="str">
        <f>_xlfn.XLOOKUP(TItems[[#This Row],[ProductID]],TProducts[ID],TProducts[Name])</f>
        <v>Frozen Pizza</v>
      </c>
      <c r="D30">
        <f>_xlfn.XLOOKUP(TItems[[#This Row],[ProductID]],TProducts[ID],TProducts[BasePrice])</f>
        <v>5.49</v>
      </c>
      <c r="E30">
        <f>TItems[[#This Row],[BasePrice]]*TItems[[#This Row],[Qty]]</f>
        <v>197.64000000000001</v>
      </c>
      <c r="F30" s="6">
        <f>ROUND(IF(_xlfn.XLOOKUP(TItems[[#This Row],[ProductID]],TProducts[ID],TProducts[HST?])="Yes",HST*TItems[[#This Row],[SubTotal]],0),2)</f>
        <v>25.69</v>
      </c>
      <c r="G30">
        <f>TItems[[#This Row],[Qty]]*_xlfn.XLOOKUP(TItems[[#This Row],[ProductID]],TProducts[ID],TProducts[WeightKg])</f>
        <v>28.8</v>
      </c>
      <c r="H30" s="6">
        <f>_xlfn.XLOOKUP(TItems[[#This Row],[TotalWeightKg]],TShipping[BaseWeightKg],TShipping[ShippingRate],,-1)</f>
        <v>18.989999999999998</v>
      </c>
      <c r="I30" s="6">
        <f>ROUND(HST*TItems[[#This Row],[Shipping]],2)</f>
        <v>2.4700000000000002</v>
      </c>
      <c r="J30" s="6">
        <f>TItems[[#This Row],[SubTotal]]+TItems[[#This Row],[ProductHST]]+TItems[[#This Row],[Shipping]]+TItems[[#This Row],[ShippingHST]]</f>
        <v>244.79000000000002</v>
      </c>
    </row>
    <row r="31" spans="1:10" x14ac:dyDescent="0.25">
      <c r="A31">
        <v>1001</v>
      </c>
      <c r="B31">
        <v>24</v>
      </c>
      <c r="C31" t="str">
        <f>_xlfn.XLOOKUP(TItems[[#This Row],[ProductID]],TProducts[ID],TProducts[Name])</f>
        <v>Apple (Gala)</v>
      </c>
      <c r="D31">
        <f>_xlfn.XLOOKUP(TItems[[#This Row],[ProductID]],TProducts[ID],TProducts[BasePrice])</f>
        <v>0.89</v>
      </c>
      <c r="E31">
        <f>TItems[[#This Row],[BasePrice]]*TItems[[#This Row],[Qty]]</f>
        <v>21.36</v>
      </c>
      <c r="F31" s="6">
        <f>ROUND(IF(_xlfn.XLOOKUP(TItems[[#This Row],[ProductID]],TProducts[ID],TProducts[HST?])="Yes",HST*TItems[[#This Row],[SubTotal]],0),2)</f>
        <v>0</v>
      </c>
      <c r="G31">
        <f>TItems[[#This Row],[Qty]]*_xlfn.XLOOKUP(TItems[[#This Row],[ProductID]],TProducts[ID],TProducts[WeightKg])</f>
        <v>4.8000000000000007</v>
      </c>
      <c r="H31" s="6">
        <f>_xlfn.XLOOKUP(TItems[[#This Row],[TotalWeightKg]],TShipping[BaseWeightKg],TShipping[ShippingRate],,-1)</f>
        <v>10.99</v>
      </c>
      <c r="I31" s="6">
        <f>ROUND(HST*TItems[[#This Row],[Shipping]],2)</f>
        <v>1.43</v>
      </c>
      <c r="J31" s="6">
        <f>TItems[[#This Row],[SubTotal]]+TItems[[#This Row],[ProductHST]]+TItems[[#This Row],[Shipping]]+TItems[[#This Row],[ShippingHST]]</f>
        <v>33.78</v>
      </c>
    </row>
    <row r="32" spans="1:10" x14ac:dyDescent="0.25">
      <c r="A32">
        <v>1007</v>
      </c>
      <c r="B32">
        <v>34</v>
      </c>
      <c r="C32" t="str">
        <f>_xlfn.XLOOKUP(TItems[[#This Row],[ProductID]],TProducts[ID],TProducts[Name])</f>
        <v>Frozen Pizza</v>
      </c>
      <c r="D32">
        <f>_xlfn.XLOOKUP(TItems[[#This Row],[ProductID]],TProducts[ID],TProducts[BasePrice])</f>
        <v>5.49</v>
      </c>
      <c r="E32">
        <f>TItems[[#This Row],[BasePrice]]*TItems[[#This Row],[Qty]]</f>
        <v>186.66</v>
      </c>
      <c r="F32" s="6">
        <f>ROUND(IF(_xlfn.XLOOKUP(TItems[[#This Row],[ProductID]],TProducts[ID],TProducts[HST?])="Yes",HST*TItems[[#This Row],[SubTotal]],0),2)</f>
        <v>24.27</v>
      </c>
      <c r="G32">
        <f>TItems[[#This Row],[Qty]]*_xlfn.XLOOKUP(TItems[[#This Row],[ProductID]],TProducts[ID],TProducts[WeightKg])</f>
        <v>27.200000000000003</v>
      </c>
      <c r="H32" s="6">
        <f>_xlfn.XLOOKUP(TItems[[#This Row],[TotalWeightKg]],TShipping[BaseWeightKg],TShipping[ShippingRate],,-1)</f>
        <v>18.989999999999998</v>
      </c>
      <c r="I32" s="6">
        <f>ROUND(HST*TItems[[#This Row],[Shipping]],2)</f>
        <v>2.4700000000000002</v>
      </c>
      <c r="J32" s="6">
        <f>TItems[[#This Row],[SubTotal]]+TItems[[#This Row],[ProductHST]]+TItems[[#This Row],[Shipping]]+TItems[[#This Row],[ShippingHST]]</f>
        <v>232.39000000000001</v>
      </c>
    </row>
    <row r="33" spans="1:10" x14ac:dyDescent="0.25">
      <c r="A33">
        <v>1005</v>
      </c>
      <c r="B33">
        <v>9</v>
      </c>
      <c r="C33" t="str">
        <f>_xlfn.XLOOKUP(TItems[[#This Row],[ProductID]],TProducts[ID],TProducts[Name])</f>
        <v>Pasta (Spaghetti)</v>
      </c>
      <c r="D33">
        <f>_xlfn.XLOOKUP(TItems[[#This Row],[ProductID]],TProducts[ID],TProducts[BasePrice])</f>
        <v>1.49</v>
      </c>
      <c r="E33">
        <f>TItems[[#This Row],[BasePrice]]*TItems[[#This Row],[Qty]]</f>
        <v>13.41</v>
      </c>
      <c r="F33" s="6">
        <f>ROUND(IF(_xlfn.XLOOKUP(TItems[[#This Row],[ProductID]],TProducts[ID],TProducts[HST?])="Yes",HST*TItems[[#This Row],[SubTotal]],0),2)</f>
        <v>0</v>
      </c>
      <c r="G33">
        <f>TItems[[#This Row],[Qty]]*_xlfn.XLOOKUP(TItems[[#This Row],[ProductID]],TProducts[ID],TProducts[WeightKg])</f>
        <v>4.05</v>
      </c>
      <c r="H33" s="6">
        <f>_xlfn.XLOOKUP(TItems[[#This Row],[TotalWeightKg]],TShipping[BaseWeightKg],TShipping[ShippingRate],,-1)</f>
        <v>10.99</v>
      </c>
      <c r="I33" s="6">
        <f>ROUND(HST*TItems[[#This Row],[Shipping]],2)</f>
        <v>1.43</v>
      </c>
      <c r="J33" s="6">
        <f>TItems[[#This Row],[SubTotal]]+TItems[[#This Row],[ProductHST]]+TItems[[#This Row],[Shipping]]+TItems[[#This Row],[ShippingHST]]</f>
        <v>25.83</v>
      </c>
    </row>
    <row r="34" spans="1:10" x14ac:dyDescent="0.25">
      <c r="A34">
        <v>1007</v>
      </c>
      <c r="B34">
        <v>8</v>
      </c>
      <c r="C34" t="str">
        <f>_xlfn.XLOOKUP(TItems[[#This Row],[ProductID]],TProducts[ID],TProducts[Name])</f>
        <v>Frozen Pizza</v>
      </c>
      <c r="D34">
        <f>_xlfn.XLOOKUP(TItems[[#This Row],[ProductID]],TProducts[ID],TProducts[BasePrice])</f>
        <v>5.49</v>
      </c>
      <c r="E34">
        <f>TItems[[#This Row],[BasePrice]]*TItems[[#This Row],[Qty]]</f>
        <v>43.92</v>
      </c>
      <c r="F34" s="6">
        <f>ROUND(IF(_xlfn.XLOOKUP(TItems[[#This Row],[ProductID]],TProducts[ID],TProducts[HST?])="Yes",HST*TItems[[#This Row],[SubTotal]],0),2)</f>
        <v>5.71</v>
      </c>
      <c r="G34">
        <f>TItems[[#This Row],[Qty]]*_xlfn.XLOOKUP(TItems[[#This Row],[ProductID]],TProducts[ID],TProducts[WeightKg])</f>
        <v>6.4</v>
      </c>
      <c r="H34" s="6">
        <f>_xlfn.XLOOKUP(TItems[[#This Row],[TotalWeightKg]],TShipping[BaseWeightKg],TShipping[ShippingRate],,-1)</f>
        <v>10.99</v>
      </c>
      <c r="I34" s="6">
        <f>ROUND(HST*TItems[[#This Row],[Shipping]],2)</f>
        <v>1.43</v>
      </c>
      <c r="J34" s="6">
        <f>TItems[[#This Row],[SubTotal]]+TItems[[#This Row],[ProductHST]]+TItems[[#This Row],[Shipping]]+TItems[[#This Row],[ShippingHST]]</f>
        <v>62.050000000000004</v>
      </c>
    </row>
    <row r="35" spans="1:10" x14ac:dyDescent="0.25">
      <c r="A35">
        <v>1008</v>
      </c>
      <c r="B35">
        <v>14</v>
      </c>
      <c r="C35" t="str">
        <f>_xlfn.XLOOKUP(TItems[[#This Row],[ProductID]],TProducts[ID],TProducts[Name])</f>
        <v>Laundry Detergent</v>
      </c>
      <c r="D35">
        <f>_xlfn.XLOOKUP(TItems[[#This Row],[ProductID]],TProducts[ID],TProducts[BasePrice])</f>
        <v>9.99</v>
      </c>
      <c r="E35">
        <f>TItems[[#This Row],[BasePrice]]*TItems[[#This Row],[Qty]]</f>
        <v>139.86000000000001</v>
      </c>
      <c r="F35" s="6">
        <f>ROUND(IF(_xlfn.XLOOKUP(TItems[[#This Row],[ProductID]],TProducts[ID],TProducts[HST?])="Yes",HST*TItems[[#This Row],[SubTotal]],0),2)</f>
        <v>18.18</v>
      </c>
      <c r="G35">
        <f>TItems[[#This Row],[Qty]]*_xlfn.XLOOKUP(TItems[[#This Row],[ProductID]],TProducts[ID],TProducts[WeightKg])</f>
        <v>21</v>
      </c>
      <c r="H35" s="6">
        <f>_xlfn.XLOOKUP(TItems[[#This Row],[TotalWeightKg]],TShipping[BaseWeightKg],TShipping[ShippingRate],,-1)</f>
        <v>18.989999999999998</v>
      </c>
      <c r="I35" s="6">
        <f>ROUND(HST*TItems[[#This Row],[Shipping]],2)</f>
        <v>2.4700000000000002</v>
      </c>
      <c r="J35" s="6">
        <f>TItems[[#This Row],[SubTotal]]+TItems[[#This Row],[ProductHST]]+TItems[[#This Row],[Shipping]]+TItems[[#This Row],[ShippingHST]]</f>
        <v>179.50000000000003</v>
      </c>
    </row>
    <row r="36" spans="1:10" x14ac:dyDescent="0.25">
      <c r="A36">
        <v>1004</v>
      </c>
      <c r="B36">
        <v>3</v>
      </c>
      <c r="C36" t="str">
        <f>_xlfn.XLOOKUP(TItems[[#This Row],[ProductID]],TProducts[ID],TProducts[Name])</f>
        <v>Chocolate Bar</v>
      </c>
      <c r="D36">
        <f>_xlfn.XLOOKUP(TItems[[#This Row],[ProductID]],TProducts[ID],TProducts[BasePrice])</f>
        <v>1.25</v>
      </c>
      <c r="E36">
        <f>TItems[[#This Row],[BasePrice]]*TItems[[#This Row],[Qty]]</f>
        <v>3.75</v>
      </c>
      <c r="F36" s="6">
        <f>ROUND(IF(_xlfn.XLOOKUP(TItems[[#This Row],[ProductID]],TProducts[ID],TProducts[HST?])="Yes",HST*TItems[[#This Row],[SubTotal]],0),2)</f>
        <v>0.49</v>
      </c>
      <c r="G36">
        <f>TItems[[#This Row],[Qty]]*_xlfn.XLOOKUP(TItems[[#This Row],[ProductID]],TProducts[ID],TProducts[WeightKg])</f>
        <v>0.30000000000000004</v>
      </c>
      <c r="H36" s="6">
        <f>_xlfn.XLOOKUP(TItems[[#This Row],[TotalWeightKg]],TShipping[BaseWeightKg],TShipping[ShippingRate],,-1)</f>
        <v>7.99</v>
      </c>
      <c r="I36" s="6">
        <f>ROUND(HST*TItems[[#This Row],[Shipping]],2)</f>
        <v>1.04</v>
      </c>
      <c r="J36" s="6">
        <f>TItems[[#This Row],[SubTotal]]+TItems[[#This Row],[ProductHST]]+TItems[[#This Row],[Shipping]]+TItems[[#This Row],[ShippingHST]]</f>
        <v>13.27</v>
      </c>
    </row>
    <row r="37" spans="1:10" x14ac:dyDescent="0.25">
      <c r="A37">
        <v>1007</v>
      </c>
      <c r="B37">
        <v>14</v>
      </c>
      <c r="C37" t="str">
        <f>_xlfn.XLOOKUP(TItems[[#This Row],[ProductID]],TProducts[ID],TProducts[Name])</f>
        <v>Frozen Pizza</v>
      </c>
      <c r="D37">
        <f>_xlfn.XLOOKUP(TItems[[#This Row],[ProductID]],TProducts[ID],TProducts[BasePrice])</f>
        <v>5.49</v>
      </c>
      <c r="E37">
        <f>TItems[[#This Row],[BasePrice]]*TItems[[#This Row],[Qty]]</f>
        <v>76.86</v>
      </c>
      <c r="F37" s="6">
        <f>ROUND(IF(_xlfn.XLOOKUP(TItems[[#This Row],[ProductID]],TProducts[ID],TProducts[HST?])="Yes",HST*TItems[[#This Row],[SubTotal]],0),2)</f>
        <v>9.99</v>
      </c>
      <c r="G37">
        <f>TItems[[#This Row],[Qty]]*_xlfn.XLOOKUP(TItems[[#This Row],[ProductID]],TProducts[ID],TProducts[WeightKg])</f>
        <v>11.200000000000001</v>
      </c>
      <c r="H37" s="6">
        <f>_xlfn.XLOOKUP(TItems[[#This Row],[TotalWeightKg]],TShipping[BaseWeightKg],TShipping[ShippingRate],,-1)</f>
        <v>18.989999999999998</v>
      </c>
      <c r="I37" s="6">
        <f>ROUND(HST*TItems[[#This Row],[Shipping]],2)</f>
        <v>2.4700000000000002</v>
      </c>
      <c r="J37" s="6">
        <f>TItems[[#This Row],[SubTotal]]+TItems[[#This Row],[ProductHST]]+TItems[[#This Row],[Shipping]]+TItems[[#This Row],[ShippingHST]]</f>
        <v>108.30999999999999</v>
      </c>
    </row>
    <row r="38" spans="1:10" x14ac:dyDescent="0.25">
      <c r="A38">
        <v>1005</v>
      </c>
      <c r="B38">
        <v>30</v>
      </c>
      <c r="C38" t="str">
        <f>_xlfn.XLOOKUP(TItems[[#This Row],[ProductID]],TProducts[ID],TProducts[Name])</f>
        <v>Pasta (Spaghetti)</v>
      </c>
      <c r="D38">
        <f>_xlfn.XLOOKUP(TItems[[#This Row],[ProductID]],TProducts[ID],TProducts[BasePrice])</f>
        <v>1.49</v>
      </c>
      <c r="E38">
        <f>TItems[[#This Row],[BasePrice]]*TItems[[#This Row],[Qty]]</f>
        <v>44.7</v>
      </c>
      <c r="F38" s="6">
        <f>ROUND(IF(_xlfn.XLOOKUP(TItems[[#This Row],[ProductID]],TProducts[ID],TProducts[HST?])="Yes",HST*TItems[[#This Row],[SubTotal]],0),2)</f>
        <v>0</v>
      </c>
      <c r="G38">
        <f>TItems[[#This Row],[Qty]]*_xlfn.XLOOKUP(TItems[[#This Row],[ProductID]],TProducts[ID],TProducts[WeightKg])</f>
        <v>13.5</v>
      </c>
      <c r="H38" s="6">
        <f>_xlfn.XLOOKUP(TItems[[#This Row],[TotalWeightKg]],TShipping[BaseWeightKg],TShipping[ShippingRate],,-1)</f>
        <v>18.989999999999998</v>
      </c>
      <c r="I38" s="6">
        <f>ROUND(HST*TItems[[#This Row],[Shipping]],2)</f>
        <v>2.4700000000000002</v>
      </c>
      <c r="J38" s="6">
        <f>TItems[[#This Row],[SubTotal]]+TItems[[#This Row],[ProductHST]]+TItems[[#This Row],[Shipping]]+TItems[[#This Row],[ShippingHST]]</f>
        <v>66.16</v>
      </c>
    </row>
    <row r="39" spans="1:10" x14ac:dyDescent="0.25">
      <c r="A39">
        <v>1001</v>
      </c>
      <c r="B39">
        <v>35</v>
      </c>
      <c r="C39" t="str">
        <f>_xlfn.XLOOKUP(TItems[[#This Row],[ProductID]],TProducts[ID],TProducts[Name])</f>
        <v>Apple (Gala)</v>
      </c>
      <c r="D39">
        <f>_xlfn.XLOOKUP(TItems[[#This Row],[ProductID]],TProducts[ID],TProducts[BasePrice])</f>
        <v>0.89</v>
      </c>
      <c r="E39">
        <f>TItems[[#This Row],[BasePrice]]*TItems[[#This Row],[Qty]]</f>
        <v>31.150000000000002</v>
      </c>
      <c r="F39" s="6">
        <f>ROUND(IF(_xlfn.XLOOKUP(TItems[[#This Row],[ProductID]],TProducts[ID],TProducts[HST?])="Yes",HST*TItems[[#This Row],[SubTotal]],0),2)</f>
        <v>0</v>
      </c>
      <c r="G39">
        <f>TItems[[#This Row],[Qty]]*_xlfn.XLOOKUP(TItems[[#This Row],[ProductID]],TProducts[ID],TProducts[WeightKg])</f>
        <v>7</v>
      </c>
      <c r="H39" s="6">
        <f>_xlfn.XLOOKUP(TItems[[#This Row],[TotalWeightKg]],TShipping[BaseWeightKg],TShipping[ShippingRate],,-1)</f>
        <v>10.99</v>
      </c>
      <c r="I39" s="6">
        <f>ROUND(HST*TItems[[#This Row],[Shipping]],2)</f>
        <v>1.43</v>
      </c>
      <c r="J39" s="6">
        <f>TItems[[#This Row],[SubTotal]]+TItems[[#This Row],[ProductHST]]+TItems[[#This Row],[Shipping]]+TItems[[#This Row],[ShippingHST]]</f>
        <v>43.57</v>
      </c>
    </row>
    <row r="40" spans="1:10" x14ac:dyDescent="0.25">
      <c r="A40">
        <v>1004</v>
      </c>
      <c r="B40">
        <v>4</v>
      </c>
      <c r="C40" t="str">
        <f>_xlfn.XLOOKUP(TItems[[#This Row],[ProductID]],TProducts[ID],TProducts[Name])</f>
        <v>Chocolate Bar</v>
      </c>
      <c r="D40">
        <f>_xlfn.XLOOKUP(TItems[[#This Row],[ProductID]],TProducts[ID],TProducts[BasePrice])</f>
        <v>1.25</v>
      </c>
      <c r="E40">
        <f>TItems[[#This Row],[BasePrice]]*TItems[[#This Row],[Qty]]</f>
        <v>5</v>
      </c>
      <c r="F40" s="6">
        <f>ROUND(IF(_xlfn.XLOOKUP(TItems[[#This Row],[ProductID]],TProducts[ID],TProducts[HST?])="Yes",HST*TItems[[#This Row],[SubTotal]],0),2)</f>
        <v>0.65</v>
      </c>
      <c r="G40">
        <f>TItems[[#This Row],[Qty]]*_xlfn.XLOOKUP(TItems[[#This Row],[ProductID]],TProducts[ID],TProducts[WeightKg])</f>
        <v>0.4</v>
      </c>
      <c r="H40" s="6">
        <f>_xlfn.XLOOKUP(TItems[[#This Row],[TotalWeightKg]],TShipping[BaseWeightKg],TShipping[ShippingRate],,-1)</f>
        <v>7.99</v>
      </c>
      <c r="I40" s="6">
        <f>ROUND(HST*TItems[[#This Row],[Shipping]],2)</f>
        <v>1.04</v>
      </c>
      <c r="J40" s="6">
        <f>TItems[[#This Row],[SubTotal]]+TItems[[#This Row],[ProductHST]]+TItems[[#This Row],[Shipping]]+TItems[[#This Row],[ShippingHST]]</f>
        <v>14.68</v>
      </c>
    </row>
    <row r="41" spans="1:10" x14ac:dyDescent="0.25">
      <c r="A41">
        <v>1001</v>
      </c>
      <c r="B41">
        <v>27</v>
      </c>
      <c r="C41" t="str">
        <f>_xlfn.XLOOKUP(TItems[[#This Row],[ProductID]],TProducts[ID],TProducts[Name])</f>
        <v>Apple (Gala)</v>
      </c>
      <c r="D41">
        <f>_xlfn.XLOOKUP(TItems[[#This Row],[ProductID]],TProducts[ID],TProducts[BasePrice])</f>
        <v>0.89</v>
      </c>
      <c r="E41">
        <f>TItems[[#This Row],[BasePrice]]*TItems[[#This Row],[Qty]]</f>
        <v>24.03</v>
      </c>
      <c r="F41" s="6">
        <f>ROUND(IF(_xlfn.XLOOKUP(TItems[[#This Row],[ProductID]],TProducts[ID],TProducts[HST?])="Yes",HST*TItems[[#This Row],[SubTotal]],0),2)</f>
        <v>0</v>
      </c>
      <c r="G41">
        <f>TItems[[#This Row],[Qty]]*_xlfn.XLOOKUP(TItems[[#This Row],[ProductID]],TProducts[ID],TProducts[WeightKg])</f>
        <v>5.4</v>
      </c>
      <c r="H41" s="6">
        <f>_xlfn.XLOOKUP(TItems[[#This Row],[TotalWeightKg]],TShipping[BaseWeightKg],TShipping[ShippingRate],,-1)</f>
        <v>10.99</v>
      </c>
      <c r="I41" s="6">
        <f>ROUND(HST*TItems[[#This Row],[Shipping]],2)</f>
        <v>1.43</v>
      </c>
      <c r="J41" s="6">
        <f>TItems[[#This Row],[SubTotal]]+TItems[[#This Row],[ProductHST]]+TItems[[#This Row],[Shipping]]+TItems[[#This Row],[ShippingHST]]</f>
        <v>36.450000000000003</v>
      </c>
    </row>
    <row r="42" spans="1:10" x14ac:dyDescent="0.25">
      <c r="A42">
        <v>1001</v>
      </c>
      <c r="B42">
        <v>22</v>
      </c>
      <c r="C42" t="str">
        <f>_xlfn.XLOOKUP(TItems[[#This Row],[ProductID]],TProducts[ID],TProducts[Name])</f>
        <v>Apple (Gala)</v>
      </c>
      <c r="D42">
        <f>_xlfn.XLOOKUP(TItems[[#This Row],[ProductID]],TProducts[ID],TProducts[BasePrice])</f>
        <v>0.89</v>
      </c>
      <c r="E42">
        <f>TItems[[#This Row],[BasePrice]]*TItems[[#This Row],[Qty]]</f>
        <v>19.580000000000002</v>
      </c>
      <c r="F42" s="6">
        <f>ROUND(IF(_xlfn.XLOOKUP(TItems[[#This Row],[ProductID]],TProducts[ID],TProducts[HST?])="Yes",HST*TItems[[#This Row],[SubTotal]],0),2)</f>
        <v>0</v>
      </c>
      <c r="G42">
        <f>TItems[[#This Row],[Qty]]*_xlfn.XLOOKUP(TItems[[#This Row],[ProductID]],TProducts[ID],TProducts[WeightKg])</f>
        <v>4.4000000000000004</v>
      </c>
      <c r="H42" s="6">
        <f>_xlfn.XLOOKUP(TItems[[#This Row],[TotalWeightKg]],TShipping[BaseWeightKg],TShipping[ShippingRate],,-1)</f>
        <v>10.99</v>
      </c>
      <c r="I42" s="6">
        <f>ROUND(HST*TItems[[#This Row],[Shipping]],2)</f>
        <v>1.43</v>
      </c>
      <c r="J42" s="6">
        <f>TItems[[#This Row],[SubTotal]]+TItems[[#This Row],[ProductHST]]+TItems[[#This Row],[Shipping]]+TItems[[#This Row],[ShippingHST]]</f>
        <v>32</v>
      </c>
    </row>
    <row r="43" spans="1:10" x14ac:dyDescent="0.25">
      <c r="A43">
        <v>1008</v>
      </c>
      <c r="B43">
        <v>8</v>
      </c>
      <c r="C43" t="str">
        <f>_xlfn.XLOOKUP(TItems[[#This Row],[ProductID]],TProducts[ID],TProducts[Name])</f>
        <v>Laundry Detergent</v>
      </c>
      <c r="D43">
        <f>_xlfn.XLOOKUP(TItems[[#This Row],[ProductID]],TProducts[ID],TProducts[BasePrice])</f>
        <v>9.99</v>
      </c>
      <c r="E43">
        <f>TItems[[#This Row],[BasePrice]]*TItems[[#This Row],[Qty]]</f>
        <v>79.92</v>
      </c>
      <c r="F43" s="6">
        <f>ROUND(IF(_xlfn.XLOOKUP(TItems[[#This Row],[ProductID]],TProducts[ID],TProducts[HST?])="Yes",HST*TItems[[#This Row],[SubTotal]],0),2)</f>
        <v>10.39</v>
      </c>
      <c r="G43">
        <f>TItems[[#This Row],[Qty]]*_xlfn.XLOOKUP(TItems[[#This Row],[ProductID]],TProducts[ID],TProducts[WeightKg])</f>
        <v>12</v>
      </c>
      <c r="H43" s="6">
        <f>_xlfn.XLOOKUP(TItems[[#This Row],[TotalWeightKg]],TShipping[BaseWeightKg],TShipping[ShippingRate],,-1)</f>
        <v>18.989999999999998</v>
      </c>
      <c r="I43" s="6">
        <f>ROUND(HST*TItems[[#This Row],[Shipping]],2)</f>
        <v>2.4700000000000002</v>
      </c>
      <c r="J43" s="6">
        <f>TItems[[#This Row],[SubTotal]]+TItems[[#This Row],[ProductHST]]+TItems[[#This Row],[Shipping]]+TItems[[#This Row],[ShippingHST]]</f>
        <v>111.77</v>
      </c>
    </row>
    <row r="44" spans="1:10" x14ac:dyDescent="0.25">
      <c r="A44">
        <v>1002</v>
      </c>
      <c r="B44">
        <v>10</v>
      </c>
      <c r="C44" t="str">
        <f>_xlfn.XLOOKUP(TItems[[#This Row],[ProductID]],TProducts[ID],TProducts[Name])</f>
        <v>Whole Wheat Bread</v>
      </c>
      <c r="D44">
        <f>_xlfn.XLOOKUP(TItems[[#This Row],[ProductID]],TProducts[ID],TProducts[BasePrice])</f>
        <v>2.4900000000000002</v>
      </c>
      <c r="E44">
        <f>TItems[[#This Row],[BasePrice]]*TItems[[#This Row],[Qty]]</f>
        <v>24.900000000000002</v>
      </c>
      <c r="F44" s="6">
        <f>ROUND(IF(_xlfn.XLOOKUP(TItems[[#This Row],[ProductID]],TProducts[ID],TProducts[HST?])="Yes",HST*TItems[[#This Row],[SubTotal]],0),2)</f>
        <v>0</v>
      </c>
      <c r="G44">
        <f>TItems[[#This Row],[Qty]]*_xlfn.XLOOKUP(TItems[[#This Row],[ProductID]],TProducts[ID],TProducts[WeightKg])</f>
        <v>5</v>
      </c>
      <c r="H44" s="6">
        <f>_xlfn.XLOOKUP(TItems[[#This Row],[TotalWeightKg]],TShipping[BaseWeightKg],TShipping[ShippingRate],,-1)</f>
        <v>10.99</v>
      </c>
      <c r="I44" s="6">
        <f>ROUND(HST*TItems[[#This Row],[Shipping]],2)</f>
        <v>1.43</v>
      </c>
      <c r="J44" s="6">
        <f>TItems[[#This Row],[SubTotal]]+TItems[[#This Row],[ProductHST]]+TItems[[#This Row],[Shipping]]+TItems[[#This Row],[ShippingHST]]</f>
        <v>37.32</v>
      </c>
    </row>
    <row r="45" spans="1:10" x14ac:dyDescent="0.25">
      <c r="A45">
        <v>1003</v>
      </c>
      <c r="B45">
        <v>39</v>
      </c>
      <c r="C45" t="str">
        <f>_xlfn.XLOOKUP(TItems[[#This Row],[ProductID]],TProducts[ID],TProducts[Name])</f>
        <v>Chicken Breast</v>
      </c>
      <c r="D45">
        <f>_xlfn.XLOOKUP(TItems[[#This Row],[ProductID]],TProducts[ID],TProducts[BasePrice])</f>
        <v>7.99</v>
      </c>
      <c r="E45">
        <f>TItems[[#This Row],[BasePrice]]*TItems[[#This Row],[Qty]]</f>
        <v>311.61</v>
      </c>
      <c r="F45" s="6">
        <f>ROUND(IF(_xlfn.XLOOKUP(TItems[[#This Row],[ProductID]],TProducts[ID],TProducts[HST?])="Yes",HST*TItems[[#This Row],[SubTotal]],0),2)</f>
        <v>0</v>
      </c>
      <c r="G45">
        <f>TItems[[#This Row],[Qty]]*_xlfn.XLOOKUP(TItems[[#This Row],[ProductID]],TProducts[ID],TProducts[WeightKg])</f>
        <v>46.8</v>
      </c>
      <c r="H45" s="6">
        <f>_xlfn.XLOOKUP(TItems[[#This Row],[TotalWeightKg]],TShipping[BaseWeightKg],TShipping[ShippingRate],,-1)</f>
        <v>18.989999999999998</v>
      </c>
      <c r="I45" s="6">
        <f>ROUND(HST*TItems[[#This Row],[Shipping]],2)</f>
        <v>2.4700000000000002</v>
      </c>
      <c r="J45" s="6">
        <f>TItems[[#This Row],[SubTotal]]+TItems[[#This Row],[ProductHST]]+TItems[[#This Row],[Shipping]]+TItems[[#This Row],[ShippingHST]]</f>
        <v>333.07000000000005</v>
      </c>
    </row>
    <row r="46" spans="1:10" x14ac:dyDescent="0.25">
      <c r="A46">
        <v>1006</v>
      </c>
      <c r="B46">
        <v>41</v>
      </c>
      <c r="C46" t="str">
        <f>_xlfn.XLOOKUP(TItems[[#This Row],[ProductID]],TProducts[ID],TProducts[Name])</f>
        <v>Eggs (Dozen)</v>
      </c>
      <c r="D46">
        <f>_xlfn.XLOOKUP(TItems[[#This Row],[ProductID]],TProducts[ID],TProducts[BasePrice])</f>
        <v>3.79</v>
      </c>
      <c r="E46">
        <f>TItems[[#This Row],[BasePrice]]*TItems[[#This Row],[Qty]]</f>
        <v>155.39000000000001</v>
      </c>
      <c r="F46" s="6">
        <f>ROUND(IF(_xlfn.XLOOKUP(TItems[[#This Row],[ProductID]],TProducts[ID],TProducts[HST?])="Yes",HST*TItems[[#This Row],[SubTotal]],0),2)</f>
        <v>0</v>
      </c>
      <c r="G46">
        <f>TItems[[#This Row],[Qty]]*_xlfn.XLOOKUP(TItems[[#This Row],[ProductID]],TProducts[ID],TProducts[WeightKg])</f>
        <v>28.7</v>
      </c>
      <c r="H46" s="6">
        <f>_xlfn.XLOOKUP(TItems[[#This Row],[TotalWeightKg]],TShipping[BaseWeightKg],TShipping[ShippingRate],,-1)</f>
        <v>18.989999999999998</v>
      </c>
      <c r="I46" s="6">
        <f>ROUND(HST*TItems[[#This Row],[Shipping]],2)</f>
        <v>2.4700000000000002</v>
      </c>
      <c r="J46" s="6">
        <f>TItems[[#This Row],[SubTotal]]+TItems[[#This Row],[ProductHST]]+TItems[[#This Row],[Shipping]]+TItems[[#This Row],[ShippingHST]]</f>
        <v>176.85000000000002</v>
      </c>
    </row>
    <row r="47" spans="1:10" x14ac:dyDescent="0.25">
      <c r="A47">
        <v>1006</v>
      </c>
      <c r="B47">
        <v>20</v>
      </c>
      <c r="C47" t="str">
        <f>_xlfn.XLOOKUP(TItems[[#This Row],[ProductID]],TProducts[ID],TProducts[Name])</f>
        <v>Eggs (Dozen)</v>
      </c>
      <c r="D47">
        <f>_xlfn.XLOOKUP(TItems[[#This Row],[ProductID]],TProducts[ID],TProducts[BasePrice])</f>
        <v>3.79</v>
      </c>
      <c r="E47">
        <f>TItems[[#This Row],[BasePrice]]*TItems[[#This Row],[Qty]]</f>
        <v>75.8</v>
      </c>
      <c r="F47" s="6">
        <f>ROUND(IF(_xlfn.XLOOKUP(TItems[[#This Row],[ProductID]],TProducts[ID],TProducts[HST?])="Yes",HST*TItems[[#This Row],[SubTotal]],0),2)</f>
        <v>0</v>
      </c>
      <c r="G47">
        <f>TItems[[#This Row],[Qty]]*_xlfn.XLOOKUP(TItems[[#This Row],[ProductID]],TProducts[ID],TProducts[WeightKg])</f>
        <v>14</v>
      </c>
      <c r="H47" s="6">
        <f>_xlfn.XLOOKUP(TItems[[#This Row],[TotalWeightKg]],TShipping[BaseWeightKg],TShipping[ShippingRate],,-1)</f>
        <v>18.989999999999998</v>
      </c>
      <c r="I47" s="6">
        <f>ROUND(HST*TItems[[#This Row],[Shipping]],2)</f>
        <v>2.4700000000000002</v>
      </c>
      <c r="J47" s="6">
        <f>TItems[[#This Row],[SubTotal]]+TItems[[#This Row],[ProductHST]]+TItems[[#This Row],[Shipping]]+TItems[[#This Row],[ShippingHST]]</f>
        <v>97.259999999999991</v>
      </c>
    </row>
    <row r="48" spans="1:10" x14ac:dyDescent="0.25">
      <c r="A48">
        <v>1008</v>
      </c>
      <c r="B48">
        <v>5</v>
      </c>
      <c r="C48" t="str">
        <f>_xlfn.XLOOKUP(TItems[[#This Row],[ProductID]],TProducts[ID],TProducts[Name])</f>
        <v>Laundry Detergent</v>
      </c>
      <c r="D48">
        <f>_xlfn.XLOOKUP(TItems[[#This Row],[ProductID]],TProducts[ID],TProducts[BasePrice])</f>
        <v>9.99</v>
      </c>
      <c r="E48">
        <f>TItems[[#This Row],[BasePrice]]*TItems[[#This Row],[Qty]]</f>
        <v>49.95</v>
      </c>
      <c r="F48" s="6">
        <f>ROUND(IF(_xlfn.XLOOKUP(TItems[[#This Row],[ProductID]],TProducts[ID],TProducts[HST?])="Yes",HST*TItems[[#This Row],[SubTotal]],0),2)</f>
        <v>6.49</v>
      </c>
      <c r="G48">
        <f>TItems[[#This Row],[Qty]]*_xlfn.XLOOKUP(TItems[[#This Row],[ProductID]],TProducts[ID],TProducts[WeightKg])</f>
        <v>7.5</v>
      </c>
      <c r="H48" s="6">
        <f>_xlfn.XLOOKUP(TItems[[#This Row],[TotalWeightKg]],TShipping[BaseWeightKg],TShipping[ShippingRate],,-1)</f>
        <v>10.99</v>
      </c>
      <c r="I48" s="6">
        <f>ROUND(HST*TItems[[#This Row],[Shipping]],2)</f>
        <v>1.43</v>
      </c>
      <c r="J48" s="6">
        <f>TItems[[#This Row],[SubTotal]]+TItems[[#This Row],[ProductHST]]+TItems[[#This Row],[Shipping]]+TItems[[#This Row],[ShippingHST]]</f>
        <v>68.860000000000014</v>
      </c>
    </row>
    <row r="49" spans="1:10" x14ac:dyDescent="0.25">
      <c r="A49">
        <v>1006</v>
      </c>
      <c r="B49">
        <v>34</v>
      </c>
      <c r="C49" t="str">
        <f>_xlfn.XLOOKUP(TItems[[#This Row],[ProductID]],TProducts[ID],TProducts[Name])</f>
        <v>Eggs (Dozen)</v>
      </c>
      <c r="D49">
        <f>_xlfn.XLOOKUP(TItems[[#This Row],[ProductID]],TProducts[ID],TProducts[BasePrice])</f>
        <v>3.79</v>
      </c>
      <c r="E49">
        <f>TItems[[#This Row],[BasePrice]]*TItems[[#This Row],[Qty]]</f>
        <v>128.86000000000001</v>
      </c>
      <c r="F49" s="6">
        <f>ROUND(IF(_xlfn.XLOOKUP(TItems[[#This Row],[ProductID]],TProducts[ID],TProducts[HST?])="Yes",HST*TItems[[#This Row],[SubTotal]],0),2)</f>
        <v>0</v>
      </c>
      <c r="G49">
        <f>TItems[[#This Row],[Qty]]*_xlfn.XLOOKUP(TItems[[#This Row],[ProductID]],TProducts[ID],TProducts[WeightKg])</f>
        <v>23.799999999999997</v>
      </c>
      <c r="H49" s="6">
        <f>_xlfn.XLOOKUP(TItems[[#This Row],[TotalWeightKg]],TShipping[BaseWeightKg],TShipping[ShippingRate],,-1)</f>
        <v>18.989999999999998</v>
      </c>
      <c r="I49" s="6">
        <f>ROUND(HST*TItems[[#This Row],[Shipping]],2)</f>
        <v>2.4700000000000002</v>
      </c>
      <c r="J49" s="6">
        <f>TItems[[#This Row],[SubTotal]]+TItems[[#This Row],[ProductHST]]+TItems[[#This Row],[Shipping]]+TItems[[#This Row],[ShippingHST]]</f>
        <v>150.32000000000002</v>
      </c>
    </row>
    <row r="50" spans="1:10" x14ac:dyDescent="0.25">
      <c r="A50">
        <v>1002</v>
      </c>
      <c r="B50">
        <v>22</v>
      </c>
      <c r="C50" t="str">
        <f>_xlfn.XLOOKUP(TItems[[#This Row],[ProductID]],TProducts[ID],TProducts[Name])</f>
        <v>Whole Wheat Bread</v>
      </c>
      <c r="D50">
        <f>_xlfn.XLOOKUP(TItems[[#This Row],[ProductID]],TProducts[ID],TProducts[BasePrice])</f>
        <v>2.4900000000000002</v>
      </c>
      <c r="E50">
        <f>TItems[[#This Row],[BasePrice]]*TItems[[#This Row],[Qty]]</f>
        <v>54.78</v>
      </c>
      <c r="F50" s="6">
        <f>ROUND(IF(_xlfn.XLOOKUP(TItems[[#This Row],[ProductID]],TProducts[ID],TProducts[HST?])="Yes",HST*TItems[[#This Row],[SubTotal]],0),2)</f>
        <v>0</v>
      </c>
      <c r="G50">
        <f>TItems[[#This Row],[Qty]]*_xlfn.XLOOKUP(TItems[[#This Row],[ProductID]],TProducts[ID],TProducts[WeightKg])</f>
        <v>11</v>
      </c>
      <c r="H50" s="6">
        <f>_xlfn.XLOOKUP(TItems[[#This Row],[TotalWeightKg]],TShipping[BaseWeightKg],TShipping[ShippingRate],,-1)</f>
        <v>18.989999999999998</v>
      </c>
      <c r="I50" s="6">
        <f>ROUND(HST*TItems[[#This Row],[Shipping]],2)</f>
        <v>2.4700000000000002</v>
      </c>
      <c r="J50" s="6">
        <f>TItems[[#This Row],[SubTotal]]+TItems[[#This Row],[ProductHST]]+TItems[[#This Row],[Shipping]]+TItems[[#This Row],[ShippingHST]]</f>
        <v>76.239999999999995</v>
      </c>
    </row>
    <row r="51" spans="1:10" x14ac:dyDescent="0.25">
      <c r="A51">
        <v>1003</v>
      </c>
      <c r="B51">
        <v>46</v>
      </c>
      <c r="C51" t="str">
        <f>_xlfn.XLOOKUP(TItems[[#This Row],[ProductID]],TProducts[ID],TProducts[Name])</f>
        <v>Chicken Breast</v>
      </c>
      <c r="D51">
        <f>_xlfn.XLOOKUP(TItems[[#This Row],[ProductID]],TProducts[ID],TProducts[BasePrice])</f>
        <v>7.99</v>
      </c>
      <c r="E51">
        <f>TItems[[#This Row],[BasePrice]]*TItems[[#This Row],[Qty]]</f>
        <v>367.54</v>
      </c>
      <c r="F51" s="6">
        <f>ROUND(IF(_xlfn.XLOOKUP(TItems[[#This Row],[ProductID]],TProducts[ID],TProducts[HST?])="Yes",HST*TItems[[#This Row],[SubTotal]],0),2)</f>
        <v>0</v>
      </c>
      <c r="G51">
        <f>TItems[[#This Row],[Qty]]*_xlfn.XLOOKUP(TItems[[#This Row],[ProductID]],TProducts[ID],TProducts[WeightKg])</f>
        <v>55.199999999999996</v>
      </c>
      <c r="H51" s="6">
        <f>_xlfn.XLOOKUP(TItems[[#This Row],[TotalWeightKg]],TShipping[BaseWeightKg],TShipping[ShippingRate],,-1)</f>
        <v>18.989999999999998</v>
      </c>
      <c r="I51" s="6">
        <f>ROUND(HST*TItems[[#This Row],[Shipping]],2)</f>
        <v>2.4700000000000002</v>
      </c>
      <c r="J51" s="6">
        <f>TItems[[#This Row],[SubTotal]]+TItems[[#This Row],[ProductHST]]+TItems[[#This Row],[Shipping]]+TItems[[#This Row],[ShippingHST]]</f>
        <v>389.00000000000006</v>
      </c>
    </row>
    <row r="52" spans="1:10" x14ac:dyDescent="0.25">
      <c r="A52">
        <v>1007</v>
      </c>
      <c r="B52">
        <v>8</v>
      </c>
      <c r="C52" t="str">
        <f>_xlfn.XLOOKUP(TItems[[#This Row],[ProductID]],TProducts[ID],TProducts[Name])</f>
        <v>Frozen Pizza</v>
      </c>
      <c r="D52">
        <f>_xlfn.XLOOKUP(TItems[[#This Row],[ProductID]],TProducts[ID],TProducts[BasePrice])</f>
        <v>5.49</v>
      </c>
      <c r="E52">
        <f>TItems[[#This Row],[BasePrice]]*TItems[[#This Row],[Qty]]</f>
        <v>43.92</v>
      </c>
      <c r="F52" s="6">
        <f>ROUND(IF(_xlfn.XLOOKUP(TItems[[#This Row],[ProductID]],TProducts[ID],TProducts[HST?])="Yes",HST*TItems[[#This Row],[SubTotal]],0),2)</f>
        <v>5.71</v>
      </c>
      <c r="G52">
        <f>TItems[[#This Row],[Qty]]*_xlfn.XLOOKUP(TItems[[#This Row],[ProductID]],TProducts[ID],TProducts[WeightKg])</f>
        <v>6.4</v>
      </c>
      <c r="H52" s="6">
        <f>_xlfn.XLOOKUP(TItems[[#This Row],[TotalWeightKg]],TShipping[BaseWeightKg],TShipping[ShippingRate],,-1)</f>
        <v>10.99</v>
      </c>
      <c r="I52" s="6">
        <f>ROUND(HST*TItems[[#This Row],[Shipping]],2)</f>
        <v>1.43</v>
      </c>
      <c r="J52" s="6">
        <f>TItems[[#This Row],[SubTotal]]+TItems[[#This Row],[ProductHST]]+TItems[[#This Row],[Shipping]]+TItems[[#This Row],[ShippingHST]]</f>
        <v>62.050000000000004</v>
      </c>
    </row>
    <row r="53" spans="1:10" x14ac:dyDescent="0.25">
      <c r="A53">
        <v>1007</v>
      </c>
      <c r="B53">
        <v>18</v>
      </c>
      <c r="C53" t="str">
        <f>_xlfn.XLOOKUP(TItems[[#This Row],[ProductID]],TProducts[ID],TProducts[Name])</f>
        <v>Frozen Pizza</v>
      </c>
      <c r="D53">
        <f>_xlfn.XLOOKUP(TItems[[#This Row],[ProductID]],TProducts[ID],TProducts[BasePrice])</f>
        <v>5.49</v>
      </c>
      <c r="E53">
        <f>TItems[[#This Row],[BasePrice]]*TItems[[#This Row],[Qty]]</f>
        <v>98.820000000000007</v>
      </c>
      <c r="F53" s="6">
        <f>ROUND(IF(_xlfn.XLOOKUP(TItems[[#This Row],[ProductID]],TProducts[ID],TProducts[HST?])="Yes",HST*TItems[[#This Row],[SubTotal]],0),2)</f>
        <v>12.85</v>
      </c>
      <c r="G53">
        <f>TItems[[#This Row],[Qty]]*_xlfn.XLOOKUP(TItems[[#This Row],[ProductID]],TProducts[ID],TProducts[WeightKg])</f>
        <v>14.4</v>
      </c>
      <c r="H53" s="6">
        <f>_xlfn.XLOOKUP(TItems[[#This Row],[TotalWeightKg]],TShipping[BaseWeightKg],TShipping[ShippingRate],,-1)</f>
        <v>18.989999999999998</v>
      </c>
      <c r="I53" s="6">
        <f>ROUND(HST*TItems[[#This Row],[Shipping]],2)</f>
        <v>2.4700000000000002</v>
      </c>
      <c r="J53" s="6">
        <f>TItems[[#This Row],[SubTotal]]+TItems[[#This Row],[ProductHST]]+TItems[[#This Row],[Shipping]]+TItems[[#This Row],[ShippingHST]]</f>
        <v>133.13</v>
      </c>
    </row>
    <row r="54" spans="1:10" x14ac:dyDescent="0.25">
      <c r="A54">
        <v>1001</v>
      </c>
      <c r="B54">
        <v>22</v>
      </c>
      <c r="C54" t="str">
        <f>_xlfn.XLOOKUP(TItems[[#This Row],[ProductID]],TProducts[ID],TProducts[Name])</f>
        <v>Apple (Gala)</v>
      </c>
      <c r="D54">
        <f>_xlfn.XLOOKUP(TItems[[#This Row],[ProductID]],TProducts[ID],TProducts[BasePrice])</f>
        <v>0.89</v>
      </c>
      <c r="E54">
        <f>TItems[[#This Row],[BasePrice]]*TItems[[#This Row],[Qty]]</f>
        <v>19.580000000000002</v>
      </c>
      <c r="F54" s="6">
        <f>ROUND(IF(_xlfn.XLOOKUP(TItems[[#This Row],[ProductID]],TProducts[ID],TProducts[HST?])="Yes",HST*TItems[[#This Row],[SubTotal]],0),2)</f>
        <v>0</v>
      </c>
      <c r="G54">
        <f>TItems[[#This Row],[Qty]]*_xlfn.XLOOKUP(TItems[[#This Row],[ProductID]],TProducts[ID],TProducts[WeightKg])</f>
        <v>4.4000000000000004</v>
      </c>
      <c r="H54" s="6">
        <f>_xlfn.XLOOKUP(TItems[[#This Row],[TotalWeightKg]],TShipping[BaseWeightKg],TShipping[ShippingRate],,-1)</f>
        <v>10.99</v>
      </c>
      <c r="I54" s="6">
        <f>ROUND(HST*TItems[[#This Row],[Shipping]],2)</f>
        <v>1.43</v>
      </c>
      <c r="J54" s="6">
        <f>TItems[[#This Row],[SubTotal]]+TItems[[#This Row],[ProductHST]]+TItems[[#This Row],[Shipping]]+TItems[[#This Row],[ShippingHST]]</f>
        <v>32</v>
      </c>
    </row>
    <row r="55" spans="1:10" x14ac:dyDescent="0.25">
      <c r="A55">
        <v>1001</v>
      </c>
      <c r="B55">
        <v>48</v>
      </c>
      <c r="C55" t="str">
        <f>_xlfn.XLOOKUP(TItems[[#This Row],[ProductID]],TProducts[ID],TProducts[Name])</f>
        <v>Apple (Gala)</v>
      </c>
      <c r="D55">
        <f>_xlfn.XLOOKUP(TItems[[#This Row],[ProductID]],TProducts[ID],TProducts[BasePrice])</f>
        <v>0.89</v>
      </c>
      <c r="E55">
        <f>TItems[[#This Row],[BasePrice]]*TItems[[#This Row],[Qty]]</f>
        <v>42.72</v>
      </c>
      <c r="F55" s="6">
        <f>ROUND(IF(_xlfn.XLOOKUP(TItems[[#This Row],[ProductID]],TProducts[ID],TProducts[HST?])="Yes",HST*TItems[[#This Row],[SubTotal]],0),2)</f>
        <v>0</v>
      </c>
      <c r="G55">
        <f>TItems[[#This Row],[Qty]]*_xlfn.XLOOKUP(TItems[[#This Row],[ProductID]],TProducts[ID],TProducts[WeightKg])</f>
        <v>9.6000000000000014</v>
      </c>
      <c r="H55" s="6">
        <f>_xlfn.XLOOKUP(TItems[[#This Row],[TotalWeightKg]],TShipping[BaseWeightKg],TShipping[ShippingRate],,-1)</f>
        <v>10.99</v>
      </c>
      <c r="I55" s="6">
        <f>ROUND(HST*TItems[[#This Row],[Shipping]],2)</f>
        <v>1.43</v>
      </c>
      <c r="J55" s="6">
        <f>TItems[[#This Row],[SubTotal]]+TItems[[#This Row],[ProductHST]]+TItems[[#This Row],[Shipping]]+TItems[[#This Row],[ShippingHST]]</f>
        <v>55.14</v>
      </c>
    </row>
    <row r="56" spans="1:10" x14ac:dyDescent="0.25">
      <c r="A56">
        <v>1008</v>
      </c>
      <c r="B56">
        <v>18</v>
      </c>
      <c r="C56" t="str">
        <f>_xlfn.XLOOKUP(TItems[[#This Row],[ProductID]],TProducts[ID],TProducts[Name])</f>
        <v>Laundry Detergent</v>
      </c>
      <c r="D56">
        <f>_xlfn.XLOOKUP(TItems[[#This Row],[ProductID]],TProducts[ID],TProducts[BasePrice])</f>
        <v>9.99</v>
      </c>
      <c r="E56">
        <f>TItems[[#This Row],[BasePrice]]*TItems[[#This Row],[Qty]]</f>
        <v>179.82</v>
      </c>
      <c r="F56" s="6">
        <f>ROUND(IF(_xlfn.XLOOKUP(TItems[[#This Row],[ProductID]],TProducts[ID],TProducts[HST?])="Yes",HST*TItems[[#This Row],[SubTotal]],0),2)</f>
        <v>23.38</v>
      </c>
      <c r="G56">
        <f>TItems[[#This Row],[Qty]]*_xlfn.XLOOKUP(TItems[[#This Row],[ProductID]],TProducts[ID],TProducts[WeightKg])</f>
        <v>27</v>
      </c>
      <c r="H56" s="6">
        <f>_xlfn.XLOOKUP(TItems[[#This Row],[TotalWeightKg]],TShipping[BaseWeightKg],TShipping[ShippingRate],,-1)</f>
        <v>18.989999999999998</v>
      </c>
      <c r="I56" s="6">
        <f>ROUND(HST*TItems[[#This Row],[Shipping]],2)</f>
        <v>2.4700000000000002</v>
      </c>
      <c r="J56" s="6">
        <f>TItems[[#This Row],[SubTotal]]+TItems[[#This Row],[ProductHST]]+TItems[[#This Row],[Shipping]]+TItems[[#This Row],[ShippingHST]]</f>
        <v>224.66</v>
      </c>
    </row>
    <row r="57" spans="1:10" x14ac:dyDescent="0.25">
      <c r="A57">
        <v>1001</v>
      </c>
      <c r="B57">
        <v>4</v>
      </c>
      <c r="C57" t="str">
        <f>_xlfn.XLOOKUP(TItems[[#This Row],[ProductID]],TProducts[ID],TProducts[Name])</f>
        <v>Apple (Gala)</v>
      </c>
      <c r="D57">
        <f>_xlfn.XLOOKUP(TItems[[#This Row],[ProductID]],TProducts[ID],TProducts[BasePrice])</f>
        <v>0.89</v>
      </c>
      <c r="E57">
        <f>TItems[[#This Row],[BasePrice]]*TItems[[#This Row],[Qty]]</f>
        <v>3.56</v>
      </c>
      <c r="F57" s="6">
        <f>ROUND(IF(_xlfn.XLOOKUP(TItems[[#This Row],[ProductID]],TProducts[ID],TProducts[HST?])="Yes",HST*TItems[[#This Row],[SubTotal]],0),2)</f>
        <v>0</v>
      </c>
      <c r="G57">
        <f>TItems[[#This Row],[Qty]]*_xlfn.XLOOKUP(TItems[[#This Row],[ProductID]],TProducts[ID],TProducts[WeightKg])</f>
        <v>0.8</v>
      </c>
      <c r="H57" s="6">
        <f>_xlfn.XLOOKUP(TItems[[#This Row],[TotalWeightKg]],TShipping[BaseWeightKg],TShipping[ShippingRate],,-1)</f>
        <v>7.99</v>
      </c>
      <c r="I57" s="6">
        <f>ROUND(HST*TItems[[#This Row],[Shipping]],2)</f>
        <v>1.04</v>
      </c>
      <c r="J57" s="6">
        <f>TItems[[#This Row],[SubTotal]]+TItems[[#This Row],[ProductHST]]+TItems[[#This Row],[Shipping]]+TItems[[#This Row],[ShippingHST]]</f>
        <v>12.59</v>
      </c>
    </row>
    <row r="58" spans="1:10" x14ac:dyDescent="0.25">
      <c r="A58">
        <v>1008</v>
      </c>
      <c r="B58">
        <v>48</v>
      </c>
      <c r="C58" t="str">
        <f>_xlfn.XLOOKUP(TItems[[#This Row],[ProductID]],TProducts[ID],TProducts[Name])</f>
        <v>Laundry Detergent</v>
      </c>
      <c r="D58">
        <f>_xlfn.XLOOKUP(TItems[[#This Row],[ProductID]],TProducts[ID],TProducts[BasePrice])</f>
        <v>9.99</v>
      </c>
      <c r="E58">
        <f>TItems[[#This Row],[BasePrice]]*TItems[[#This Row],[Qty]]</f>
        <v>479.52</v>
      </c>
      <c r="F58" s="6">
        <f>ROUND(IF(_xlfn.XLOOKUP(TItems[[#This Row],[ProductID]],TProducts[ID],TProducts[HST?])="Yes",HST*TItems[[#This Row],[SubTotal]],0),2)</f>
        <v>62.34</v>
      </c>
      <c r="G58">
        <f>TItems[[#This Row],[Qty]]*_xlfn.XLOOKUP(TItems[[#This Row],[ProductID]],TProducts[ID],TProducts[WeightKg])</f>
        <v>72</v>
      </c>
      <c r="H58" s="6">
        <f>_xlfn.XLOOKUP(TItems[[#This Row],[TotalWeightKg]],TShipping[BaseWeightKg],TShipping[ShippingRate],,-1)</f>
        <v>18.989999999999998</v>
      </c>
      <c r="I58" s="6">
        <f>ROUND(HST*TItems[[#This Row],[Shipping]],2)</f>
        <v>2.4700000000000002</v>
      </c>
      <c r="J58" s="6">
        <f>TItems[[#This Row],[SubTotal]]+TItems[[#This Row],[ProductHST]]+TItems[[#This Row],[Shipping]]+TItems[[#This Row],[ShippingHST]]</f>
        <v>563.32000000000005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2:M53"/>
  <sheetViews>
    <sheetView zoomScaleNormal="100" workbookViewId="0"/>
  </sheetViews>
  <sheetFormatPr defaultRowHeight="15" x14ac:dyDescent="0.25"/>
  <cols>
    <col min="1" max="1" width="16" customWidth="1"/>
    <col min="2" max="2" width="22.85546875" bestFit="1" customWidth="1"/>
    <col min="3" max="3" width="12.140625" bestFit="1" customWidth="1"/>
    <col min="4" max="4" width="11" bestFit="1" customWidth="1"/>
    <col min="5" max="5" width="11.7109375" customWidth="1"/>
  </cols>
  <sheetData>
    <row r="2" spans="1:4" x14ac:dyDescent="0.25">
      <c r="A2" t="s">
        <v>149</v>
      </c>
      <c r="B2" s="2">
        <v>0.13</v>
      </c>
    </row>
    <row r="4" spans="1:4" x14ac:dyDescent="0.25">
      <c r="A4" t="s">
        <v>76</v>
      </c>
      <c r="B4" t="s">
        <v>140</v>
      </c>
      <c r="C4" t="s">
        <v>141</v>
      </c>
      <c r="D4" t="s">
        <v>77</v>
      </c>
    </row>
    <row r="5" spans="1:4" x14ac:dyDescent="0.25">
      <c r="A5" t="s">
        <v>78</v>
      </c>
      <c r="B5" t="s">
        <v>0</v>
      </c>
      <c r="C5" t="s">
        <v>79</v>
      </c>
      <c r="D5" t="s">
        <v>80</v>
      </c>
    </row>
    <row r="6" spans="1:4" x14ac:dyDescent="0.25">
      <c r="A6" t="s">
        <v>81</v>
      </c>
      <c r="B6" t="s">
        <v>2</v>
      </c>
      <c r="C6" t="s">
        <v>51</v>
      </c>
      <c r="D6" t="s">
        <v>82</v>
      </c>
    </row>
    <row r="7" spans="1:4" x14ac:dyDescent="0.25">
      <c r="A7" t="s">
        <v>83</v>
      </c>
      <c r="B7" t="s">
        <v>3</v>
      </c>
      <c r="C7" t="s">
        <v>84</v>
      </c>
      <c r="D7" t="s">
        <v>85</v>
      </c>
    </row>
    <row r="8" spans="1:4" x14ac:dyDescent="0.25">
      <c r="A8" t="s">
        <v>86</v>
      </c>
      <c r="B8" t="s">
        <v>1</v>
      </c>
      <c r="C8" t="s">
        <v>87</v>
      </c>
      <c r="D8" t="s">
        <v>88</v>
      </c>
    </row>
    <row r="11" spans="1:4" x14ac:dyDescent="0.25">
      <c r="A11" t="s">
        <v>140</v>
      </c>
      <c r="B11" t="s">
        <v>89</v>
      </c>
      <c r="C11" t="s">
        <v>90</v>
      </c>
      <c r="D11" t="s">
        <v>91</v>
      </c>
    </row>
    <row r="12" spans="1:4" x14ac:dyDescent="0.25">
      <c r="A12" t="s">
        <v>23</v>
      </c>
      <c r="B12">
        <v>23</v>
      </c>
      <c r="C12">
        <v>95</v>
      </c>
      <c r="D12" t="s">
        <v>92</v>
      </c>
    </row>
    <row r="13" spans="1:4" x14ac:dyDescent="0.25">
      <c r="A13" t="s">
        <v>25</v>
      </c>
      <c r="B13">
        <v>42</v>
      </c>
      <c r="C13">
        <v>67</v>
      </c>
      <c r="D13" t="s">
        <v>93</v>
      </c>
    </row>
    <row r="14" spans="1:4" x14ac:dyDescent="0.25">
      <c r="A14" t="s">
        <v>26</v>
      </c>
      <c r="B14">
        <v>44</v>
      </c>
      <c r="C14">
        <v>82</v>
      </c>
      <c r="D14" t="s">
        <v>93</v>
      </c>
    </row>
    <row r="15" spans="1:4" x14ac:dyDescent="0.25">
      <c r="A15" t="s">
        <v>22</v>
      </c>
      <c r="B15">
        <v>57</v>
      </c>
      <c r="C15">
        <v>49</v>
      </c>
      <c r="D15" t="s">
        <v>94</v>
      </c>
    </row>
    <row r="16" spans="1:4" x14ac:dyDescent="0.25">
      <c r="A16" t="s">
        <v>24</v>
      </c>
      <c r="B16">
        <v>38</v>
      </c>
      <c r="C16">
        <v>55</v>
      </c>
      <c r="D16" t="s">
        <v>93</v>
      </c>
    </row>
    <row r="19" spans="1:13" x14ac:dyDescent="0.25">
      <c r="A19" t="s">
        <v>166</v>
      </c>
    </row>
    <row r="20" spans="1:13" x14ac:dyDescent="0.25">
      <c r="A20" t="s">
        <v>164</v>
      </c>
      <c r="B20" s="8">
        <v>0</v>
      </c>
      <c r="C20" s="8">
        <v>0.5</v>
      </c>
      <c r="D20" s="8">
        <v>0.55000000000000004</v>
      </c>
      <c r="E20" s="8">
        <v>0.6</v>
      </c>
      <c r="F20" s="8">
        <v>0.65</v>
      </c>
      <c r="G20" s="8">
        <v>0.7</v>
      </c>
      <c r="H20" s="8">
        <v>0.75</v>
      </c>
      <c r="I20" s="8">
        <v>0.8</v>
      </c>
      <c r="J20" s="8">
        <v>0.85</v>
      </c>
      <c r="K20" s="8">
        <v>0.9</v>
      </c>
      <c r="L20" s="8">
        <v>0.95</v>
      </c>
      <c r="M20" s="8">
        <v>1</v>
      </c>
    </row>
    <row r="21" spans="1:13" x14ac:dyDescent="0.25">
      <c r="A21" t="s">
        <v>165</v>
      </c>
      <c r="B21" t="s">
        <v>96</v>
      </c>
      <c r="C21" t="s">
        <v>97</v>
      </c>
      <c r="D21" t="s">
        <v>98</v>
      </c>
      <c r="E21" t="s">
        <v>99</v>
      </c>
      <c r="F21" t="s">
        <v>100</v>
      </c>
      <c r="G21" t="s">
        <v>101</v>
      </c>
      <c r="H21" t="s">
        <v>102</v>
      </c>
      <c r="I21" t="s">
        <v>103</v>
      </c>
      <c r="J21" t="s">
        <v>104</v>
      </c>
      <c r="K21" t="s">
        <v>105</v>
      </c>
      <c r="L21" t="s">
        <v>106</v>
      </c>
      <c r="M21" t="s">
        <v>107</v>
      </c>
    </row>
    <row r="24" spans="1:13" x14ac:dyDescent="0.25">
      <c r="A24" t="s">
        <v>142</v>
      </c>
      <c r="B24" t="s">
        <v>121</v>
      </c>
    </row>
    <row r="25" spans="1:13" x14ac:dyDescent="0.25">
      <c r="A25">
        <v>0</v>
      </c>
      <c r="B25" t="s">
        <v>119</v>
      </c>
    </row>
    <row r="26" spans="1:13" x14ac:dyDescent="0.25">
      <c r="A26">
        <v>1</v>
      </c>
      <c r="B26" t="s">
        <v>108</v>
      </c>
    </row>
    <row r="27" spans="1:13" x14ac:dyDescent="0.25">
      <c r="A27">
        <v>51</v>
      </c>
      <c r="B27" t="s">
        <v>109</v>
      </c>
    </row>
    <row r="28" spans="1:13" x14ac:dyDescent="0.25">
      <c r="A28">
        <v>101</v>
      </c>
      <c r="B28" t="s">
        <v>110</v>
      </c>
    </row>
    <row r="29" spans="1:13" x14ac:dyDescent="0.25">
      <c r="A29">
        <v>151</v>
      </c>
      <c r="B29" t="s">
        <v>111</v>
      </c>
    </row>
    <row r="30" spans="1:13" x14ac:dyDescent="0.25">
      <c r="A30">
        <v>201</v>
      </c>
      <c r="B30" t="s">
        <v>112</v>
      </c>
    </row>
    <row r="31" spans="1:13" x14ac:dyDescent="0.25">
      <c r="A31">
        <v>251</v>
      </c>
      <c r="B31" t="s">
        <v>113</v>
      </c>
    </row>
    <row r="32" spans="1:13" x14ac:dyDescent="0.25">
      <c r="A32">
        <v>301</v>
      </c>
      <c r="B32" t="s">
        <v>114</v>
      </c>
    </row>
    <row r="33" spans="1:5" x14ac:dyDescent="0.25">
      <c r="A33">
        <v>351</v>
      </c>
      <c r="B33" t="s">
        <v>115</v>
      </c>
    </row>
    <row r="34" spans="1:5" x14ac:dyDescent="0.25">
      <c r="A34">
        <v>401</v>
      </c>
      <c r="B34" t="s">
        <v>116</v>
      </c>
    </row>
    <row r="35" spans="1:5" x14ac:dyDescent="0.25">
      <c r="A35">
        <v>451</v>
      </c>
      <c r="B35" t="s">
        <v>117</v>
      </c>
    </row>
    <row r="36" spans="1:5" x14ac:dyDescent="0.25">
      <c r="A36">
        <v>500</v>
      </c>
      <c r="B36" t="s">
        <v>118</v>
      </c>
    </row>
    <row r="39" spans="1:5" x14ac:dyDescent="0.25">
      <c r="A39" t="s">
        <v>143</v>
      </c>
      <c r="B39" t="s">
        <v>140</v>
      </c>
      <c r="C39" t="s">
        <v>123</v>
      </c>
      <c r="D39" t="s">
        <v>124</v>
      </c>
      <c r="E39" t="s">
        <v>135</v>
      </c>
    </row>
    <row r="40" spans="1:5" x14ac:dyDescent="0.25">
      <c r="A40">
        <v>1001</v>
      </c>
      <c r="B40" t="s">
        <v>125</v>
      </c>
      <c r="C40" s="4">
        <v>0.89</v>
      </c>
      <c r="D40" t="s">
        <v>126</v>
      </c>
      <c r="E40">
        <v>0.2</v>
      </c>
    </row>
    <row r="41" spans="1:5" x14ac:dyDescent="0.25">
      <c r="A41">
        <v>1002</v>
      </c>
      <c r="B41" t="s">
        <v>127</v>
      </c>
      <c r="C41" s="4">
        <v>2.4900000000000002</v>
      </c>
      <c r="D41" t="s">
        <v>126</v>
      </c>
      <c r="E41">
        <v>0.5</v>
      </c>
    </row>
    <row r="42" spans="1:5" x14ac:dyDescent="0.25">
      <c r="A42">
        <v>1003</v>
      </c>
      <c r="B42" t="s">
        <v>128</v>
      </c>
      <c r="C42" s="4">
        <v>7.99</v>
      </c>
      <c r="D42" t="s">
        <v>126</v>
      </c>
      <c r="E42">
        <v>1.2</v>
      </c>
    </row>
    <row r="43" spans="1:5" x14ac:dyDescent="0.25">
      <c r="A43">
        <v>1004</v>
      </c>
      <c r="B43" t="s">
        <v>129</v>
      </c>
      <c r="C43" s="4">
        <v>1.25</v>
      </c>
      <c r="D43" t="s">
        <v>130</v>
      </c>
      <c r="E43">
        <v>0.1</v>
      </c>
    </row>
    <row r="44" spans="1:5" x14ac:dyDescent="0.25">
      <c r="A44">
        <v>1005</v>
      </c>
      <c r="B44" t="s">
        <v>131</v>
      </c>
      <c r="C44" s="4">
        <v>1.49</v>
      </c>
      <c r="D44" t="s">
        <v>126</v>
      </c>
      <c r="E44">
        <v>0.45</v>
      </c>
    </row>
    <row r="45" spans="1:5" x14ac:dyDescent="0.25">
      <c r="A45">
        <v>1006</v>
      </c>
      <c r="B45" t="s">
        <v>132</v>
      </c>
      <c r="C45" s="4">
        <v>3.79</v>
      </c>
      <c r="D45" t="s">
        <v>126</v>
      </c>
      <c r="E45">
        <v>0.7</v>
      </c>
    </row>
    <row r="46" spans="1:5" x14ac:dyDescent="0.25">
      <c r="A46">
        <v>1007</v>
      </c>
      <c r="B46" t="s">
        <v>133</v>
      </c>
      <c r="C46" s="4">
        <v>5.49</v>
      </c>
      <c r="D46" t="s">
        <v>130</v>
      </c>
      <c r="E46">
        <v>0.8</v>
      </c>
    </row>
    <row r="47" spans="1:5" x14ac:dyDescent="0.25">
      <c r="A47">
        <v>1008</v>
      </c>
      <c r="B47" t="s">
        <v>134</v>
      </c>
      <c r="C47" s="4">
        <v>9.99</v>
      </c>
      <c r="D47" t="s">
        <v>130</v>
      </c>
      <c r="E47">
        <v>1.5</v>
      </c>
    </row>
    <row r="50" spans="1:2" x14ac:dyDescent="0.25">
      <c r="A50" t="s">
        <v>136</v>
      </c>
      <c r="B50" t="s">
        <v>137</v>
      </c>
    </row>
    <row r="51" spans="1:2" x14ac:dyDescent="0.25">
      <c r="A51">
        <v>0</v>
      </c>
      <c r="B51" s="4">
        <v>7.99</v>
      </c>
    </row>
    <row r="52" spans="1:2" x14ac:dyDescent="0.25">
      <c r="A52">
        <v>1</v>
      </c>
      <c r="B52" s="4">
        <v>10.99</v>
      </c>
    </row>
    <row r="53" spans="1:2" x14ac:dyDescent="0.25">
      <c r="A53">
        <v>10</v>
      </c>
      <c r="B53" s="4">
        <v>18.989999999999998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C1D1-3891-4F71-8174-B143A03895A4}">
  <dimension ref="A1:A8"/>
  <sheetViews>
    <sheetView workbookViewId="0"/>
  </sheetViews>
  <sheetFormatPr defaultRowHeight="15" x14ac:dyDescent="0.25"/>
  <sheetData>
    <row r="1" spans="1:1" x14ac:dyDescent="0.25">
      <c r="A1" s="1" t="s">
        <v>161</v>
      </c>
    </row>
    <row r="3" spans="1:1" x14ac:dyDescent="0.25">
      <c r="A3">
        <v>4</v>
      </c>
    </row>
    <row r="4" spans="1:1" x14ac:dyDescent="0.25">
      <c r="A4">
        <v>8</v>
      </c>
    </row>
    <row r="5" spans="1:1" x14ac:dyDescent="0.25">
      <c r="A5">
        <v>15</v>
      </c>
    </row>
    <row r="6" spans="1:1" x14ac:dyDescent="0.25">
      <c r="A6">
        <v>16</v>
      </c>
    </row>
    <row r="7" spans="1:1" x14ac:dyDescent="0.25">
      <c r="A7">
        <v>23</v>
      </c>
    </row>
    <row r="8" spans="1:1" x14ac:dyDescent="0.25">
      <c r="A8">
        <v>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1CA0-88A8-48F2-9877-8BE034277F82}">
  <dimension ref="A1:C103"/>
  <sheetViews>
    <sheetView workbookViewId="0"/>
  </sheetViews>
  <sheetFormatPr defaultRowHeight="15" x14ac:dyDescent="0.25"/>
  <cols>
    <col min="1" max="1" width="8.5703125" bestFit="1" customWidth="1"/>
    <col min="2" max="2" width="10.42578125" bestFit="1" customWidth="1"/>
  </cols>
  <sheetData>
    <row r="1" spans="1:3" x14ac:dyDescent="0.25">
      <c r="A1" s="1" t="s">
        <v>163</v>
      </c>
    </row>
    <row r="3" spans="1:3" x14ac:dyDescent="0.25">
      <c r="A3" t="s">
        <v>140</v>
      </c>
      <c r="B3" s="7" t="s">
        <v>156</v>
      </c>
      <c r="C3" t="s">
        <v>157</v>
      </c>
    </row>
    <row r="4" spans="1:3" x14ac:dyDescent="0.25">
      <c r="A4" t="s">
        <v>158</v>
      </c>
      <c r="B4" s="7">
        <v>45903</v>
      </c>
      <c r="C4">
        <v>121</v>
      </c>
    </row>
    <row r="5" spans="1:3" x14ac:dyDescent="0.25">
      <c r="A5" t="s">
        <v>159</v>
      </c>
      <c r="B5" s="7">
        <v>45905</v>
      </c>
      <c r="C5">
        <v>104</v>
      </c>
    </row>
    <row r="6" spans="1:3" x14ac:dyDescent="0.25">
      <c r="A6" t="s">
        <v>40</v>
      </c>
      <c r="B6" s="7">
        <v>45906</v>
      </c>
      <c r="C6">
        <v>169</v>
      </c>
    </row>
    <row r="7" spans="1:3" x14ac:dyDescent="0.25">
      <c r="A7" t="s">
        <v>28</v>
      </c>
      <c r="B7" s="7">
        <v>45908</v>
      </c>
      <c r="C7">
        <v>146</v>
      </c>
    </row>
    <row r="8" spans="1:3" x14ac:dyDescent="0.25">
      <c r="A8" t="s">
        <v>160</v>
      </c>
      <c r="B8" s="7">
        <v>45909</v>
      </c>
      <c r="C8">
        <v>188</v>
      </c>
    </row>
    <row r="9" spans="1:3" x14ac:dyDescent="0.25">
      <c r="A9" t="s">
        <v>159</v>
      </c>
      <c r="B9" s="7">
        <v>45910</v>
      </c>
      <c r="C9">
        <v>121</v>
      </c>
    </row>
    <row r="10" spans="1:3" x14ac:dyDescent="0.25">
      <c r="A10" t="s">
        <v>159</v>
      </c>
      <c r="B10" s="7">
        <v>45910</v>
      </c>
      <c r="C10">
        <v>132</v>
      </c>
    </row>
    <row r="11" spans="1:3" x14ac:dyDescent="0.25">
      <c r="A11" t="s">
        <v>158</v>
      </c>
      <c r="B11" s="7">
        <v>45910</v>
      </c>
      <c r="C11">
        <v>211</v>
      </c>
    </row>
    <row r="12" spans="1:3" x14ac:dyDescent="0.25">
      <c r="A12" t="s">
        <v>40</v>
      </c>
      <c r="B12" s="7">
        <v>45912</v>
      </c>
      <c r="C12">
        <v>103</v>
      </c>
    </row>
    <row r="13" spans="1:3" x14ac:dyDescent="0.25">
      <c r="A13" t="s">
        <v>159</v>
      </c>
      <c r="B13" s="7">
        <v>45914</v>
      </c>
      <c r="C13">
        <v>171</v>
      </c>
    </row>
    <row r="14" spans="1:3" x14ac:dyDescent="0.25">
      <c r="A14" t="s">
        <v>159</v>
      </c>
      <c r="B14" s="7">
        <v>45915</v>
      </c>
      <c r="C14">
        <v>173</v>
      </c>
    </row>
    <row r="15" spans="1:3" x14ac:dyDescent="0.25">
      <c r="A15" t="s">
        <v>28</v>
      </c>
      <c r="B15" s="7">
        <v>45915</v>
      </c>
      <c r="C15">
        <v>65</v>
      </c>
    </row>
    <row r="16" spans="1:3" x14ac:dyDescent="0.25">
      <c r="A16" t="s">
        <v>159</v>
      </c>
      <c r="B16" s="7">
        <v>45917</v>
      </c>
      <c r="C16">
        <v>143</v>
      </c>
    </row>
    <row r="17" spans="1:3" x14ac:dyDescent="0.25">
      <c r="A17" t="s">
        <v>159</v>
      </c>
      <c r="B17" s="7">
        <v>45917</v>
      </c>
      <c r="C17">
        <v>148</v>
      </c>
    </row>
    <row r="18" spans="1:3" x14ac:dyDescent="0.25">
      <c r="A18" t="s">
        <v>40</v>
      </c>
      <c r="B18" s="7">
        <v>45919</v>
      </c>
      <c r="C18">
        <v>91</v>
      </c>
    </row>
    <row r="19" spans="1:3" x14ac:dyDescent="0.25">
      <c r="A19" t="s">
        <v>28</v>
      </c>
      <c r="B19" s="7">
        <v>45921</v>
      </c>
      <c r="C19">
        <v>91</v>
      </c>
    </row>
    <row r="20" spans="1:3" x14ac:dyDescent="0.25">
      <c r="A20" t="s">
        <v>158</v>
      </c>
      <c r="B20" s="7">
        <v>45921</v>
      </c>
      <c r="C20">
        <v>61</v>
      </c>
    </row>
    <row r="21" spans="1:3" x14ac:dyDescent="0.25">
      <c r="A21" t="s">
        <v>28</v>
      </c>
      <c r="B21" s="7">
        <v>45923</v>
      </c>
      <c r="C21">
        <v>159</v>
      </c>
    </row>
    <row r="22" spans="1:3" x14ac:dyDescent="0.25">
      <c r="A22" t="s">
        <v>40</v>
      </c>
      <c r="B22" s="7">
        <v>45923</v>
      </c>
      <c r="C22">
        <v>50</v>
      </c>
    </row>
    <row r="23" spans="1:3" x14ac:dyDescent="0.25">
      <c r="A23" t="s">
        <v>158</v>
      </c>
      <c r="B23" s="7">
        <v>45925</v>
      </c>
      <c r="C23">
        <v>79</v>
      </c>
    </row>
    <row r="24" spans="1:3" x14ac:dyDescent="0.25">
      <c r="A24" t="s">
        <v>28</v>
      </c>
      <c r="B24" s="7">
        <v>45926</v>
      </c>
      <c r="C24">
        <v>204</v>
      </c>
    </row>
    <row r="25" spans="1:3" x14ac:dyDescent="0.25">
      <c r="A25" t="s">
        <v>28</v>
      </c>
      <c r="B25" s="7">
        <v>45926</v>
      </c>
      <c r="C25">
        <v>74</v>
      </c>
    </row>
    <row r="26" spans="1:3" x14ac:dyDescent="0.25">
      <c r="A26" t="s">
        <v>158</v>
      </c>
      <c r="B26" s="7">
        <v>45928</v>
      </c>
      <c r="C26">
        <v>70</v>
      </c>
    </row>
    <row r="27" spans="1:3" x14ac:dyDescent="0.25">
      <c r="A27" t="s">
        <v>160</v>
      </c>
      <c r="B27" s="7">
        <v>45929</v>
      </c>
      <c r="C27">
        <v>66</v>
      </c>
    </row>
    <row r="28" spans="1:3" x14ac:dyDescent="0.25">
      <c r="A28" t="s">
        <v>160</v>
      </c>
      <c r="B28" s="7">
        <v>45931</v>
      </c>
      <c r="C28">
        <v>165</v>
      </c>
    </row>
    <row r="29" spans="1:3" x14ac:dyDescent="0.25">
      <c r="A29" t="s">
        <v>28</v>
      </c>
      <c r="B29" s="7">
        <v>45931</v>
      </c>
      <c r="C29">
        <v>68</v>
      </c>
    </row>
    <row r="30" spans="1:3" x14ac:dyDescent="0.25">
      <c r="A30" t="s">
        <v>158</v>
      </c>
      <c r="B30" s="7">
        <v>45933</v>
      </c>
      <c r="C30">
        <v>176</v>
      </c>
    </row>
    <row r="31" spans="1:3" x14ac:dyDescent="0.25">
      <c r="A31" t="s">
        <v>159</v>
      </c>
      <c r="B31" s="7">
        <v>45935</v>
      </c>
      <c r="C31">
        <v>142</v>
      </c>
    </row>
    <row r="32" spans="1:3" x14ac:dyDescent="0.25">
      <c r="A32" t="s">
        <v>158</v>
      </c>
      <c r="B32" s="7">
        <v>45936</v>
      </c>
      <c r="C32">
        <v>245</v>
      </c>
    </row>
    <row r="33" spans="1:3" x14ac:dyDescent="0.25">
      <c r="A33" t="s">
        <v>158</v>
      </c>
      <c r="B33" s="7">
        <v>45938</v>
      </c>
      <c r="C33">
        <v>240</v>
      </c>
    </row>
    <row r="34" spans="1:3" x14ac:dyDescent="0.25">
      <c r="A34" t="s">
        <v>159</v>
      </c>
      <c r="B34" s="7">
        <v>45940</v>
      </c>
      <c r="C34">
        <v>174</v>
      </c>
    </row>
    <row r="35" spans="1:3" x14ac:dyDescent="0.25">
      <c r="A35" t="s">
        <v>159</v>
      </c>
      <c r="B35" s="7">
        <v>45940</v>
      </c>
      <c r="C35">
        <v>119</v>
      </c>
    </row>
    <row r="36" spans="1:3" x14ac:dyDescent="0.25">
      <c r="A36" t="s">
        <v>160</v>
      </c>
      <c r="B36" s="7">
        <v>45941</v>
      </c>
      <c r="C36">
        <v>237</v>
      </c>
    </row>
    <row r="37" spans="1:3" x14ac:dyDescent="0.25">
      <c r="A37" t="s">
        <v>28</v>
      </c>
      <c r="B37" s="7">
        <v>45941</v>
      </c>
      <c r="C37">
        <v>71</v>
      </c>
    </row>
    <row r="38" spans="1:3" x14ac:dyDescent="0.25">
      <c r="A38" t="s">
        <v>158</v>
      </c>
      <c r="B38" s="7">
        <v>45942</v>
      </c>
      <c r="C38">
        <v>71</v>
      </c>
    </row>
    <row r="39" spans="1:3" x14ac:dyDescent="0.25">
      <c r="A39" t="s">
        <v>160</v>
      </c>
      <c r="B39" s="7">
        <v>45944</v>
      </c>
      <c r="C39">
        <v>55</v>
      </c>
    </row>
    <row r="40" spans="1:3" x14ac:dyDescent="0.25">
      <c r="A40" t="s">
        <v>160</v>
      </c>
      <c r="B40" s="7">
        <v>45945</v>
      </c>
      <c r="C40">
        <v>221</v>
      </c>
    </row>
    <row r="41" spans="1:3" x14ac:dyDescent="0.25">
      <c r="A41" t="s">
        <v>159</v>
      </c>
      <c r="B41" s="7">
        <v>45947</v>
      </c>
      <c r="C41">
        <v>238</v>
      </c>
    </row>
    <row r="42" spans="1:3" x14ac:dyDescent="0.25">
      <c r="A42" t="s">
        <v>160</v>
      </c>
      <c r="B42" s="7">
        <v>45947</v>
      </c>
      <c r="C42">
        <v>216</v>
      </c>
    </row>
    <row r="43" spans="1:3" x14ac:dyDescent="0.25">
      <c r="A43" t="s">
        <v>159</v>
      </c>
      <c r="B43" s="7">
        <v>45947</v>
      </c>
      <c r="C43">
        <v>219</v>
      </c>
    </row>
    <row r="44" spans="1:3" x14ac:dyDescent="0.25">
      <c r="A44" t="s">
        <v>40</v>
      </c>
      <c r="B44" s="7">
        <v>45949</v>
      </c>
      <c r="C44">
        <v>175</v>
      </c>
    </row>
    <row r="45" spans="1:3" x14ac:dyDescent="0.25">
      <c r="A45" t="s">
        <v>160</v>
      </c>
      <c r="B45" s="7">
        <v>45949</v>
      </c>
      <c r="C45">
        <v>162</v>
      </c>
    </row>
    <row r="46" spans="1:3" x14ac:dyDescent="0.25">
      <c r="A46" t="s">
        <v>158</v>
      </c>
      <c r="B46" s="7">
        <v>45950</v>
      </c>
      <c r="C46">
        <v>233</v>
      </c>
    </row>
    <row r="47" spans="1:3" x14ac:dyDescent="0.25">
      <c r="A47" t="s">
        <v>160</v>
      </c>
      <c r="B47" s="7">
        <v>45952</v>
      </c>
      <c r="C47">
        <v>175</v>
      </c>
    </row>
    <row r="48" spans="1:3" x14ac:dyDescent="0.25">
      <c r="A48" t="s">
        <v>158</v>
      </c>
      <c r="B48" s="7">
        <v>45952</v>
      </c>
      <c r="C48">
        <v>73</v>
      </c>
    </row>
    <row r="49" spans="1:3" x14ac:dyDescent="0.25">
      <c r="A49" t="s">
        <v>40</v>
      </c>
      <c r="B49" s="7">
        <v>45953</v>
      </c>
      <c r="C49">
        <v>123</v>
      </c>
    </row>
    <row r="50" spans="1:3" x14ac:dyDescent="0.25">
      <c r="A50" t="s">
        <v>28</v>
      </c>
      <c r="B50" s="7">
        <v>45954</v>
      </c>
      <c r="C50">
        <v>78</v>
      </c>
    </row>
    <row r="51" spans="1:3" x14ac:dyDescent="0.25">
      <c r="A51" t="s">
        <v>28</v>
      </c>
      <c r="B51" s="7">
        <v>45954</v>
      </c>
      <c r="C51">
        <v>54</v>
      </c>
    </row>
    <row r="52" spans="1:3" x14ac:dyDescent="0.25">
      <c r="A52" t="s">
        <v>40</v>
      </c>
      <c r="B52" s="7">
        <v>45956</v>
      </c>
      <c r="C52">
        <v>180</v>
      </c>
    </row>
    <row r="53" spans="1:3" x14ac:dyDescent="0.25">
      <c r="A53" t="s">
        <v>160</v>
      </c>
      <c r="B53" s="7">
        <v>45956</v>
      </c>
      <c r="C53">
        <v>55</v>
      </c>
    </row>
    <row r="54" spans="1:3" x14ac:dyDescent="0.25">
      <c r="A54" t="s">
        <v>28</v>
      </c>
      <c r="B54" s="7">
        <v>45956</v>
      </c>
      <c r="C54">
        <v>211</v>
      </c>
    </row>
    <row r="55" spans="1:3" x14ac:dyDescent="0.25">
      <c r="A55" t="s">
        <v>40</v>
      </c>
      <c r="B55" s="7">
        <v>45958</v>
      </c>
      <c r="C55">
        <v>216</v>
      </c>
    </row>
    <row r="56" spans="1:3" x14ac:dyDescent="0.25">
      <c r="A56" t="s">
        <v>159</v>
      </c>
      <c r="B56" s="7">
        <v>45959</v>
      </c>
      <c r="C56">
        <v>72</v>
      </c>
    </row>
    <row r="57" spans="1:3" x14ac:dyDescent="0.25">
      <c r="A57" t="s">
        <v>28</v>
      </c>
      <c r="B57" s="7">
        <v>45960</v>
      </c>
      <c r="C57">
        <v>53</v>
      </c>
    </row>
    <row r="58" spans="1:3" x14ac:dyDescent="0.25">
      <c r="A58" t="s">
        <v>160</v>
      </c>
      <c r="B58" s="7">
        <v>45961</v>
      </c>
      <c r="C58">
        <v>99</v>
      </c>
    </row>
    <row r="59" spans="1:3" x14ac:dyDescent="0.25">
      <c r="A59" t="s">
        <v>40</v>
      </c>
      <c r="B59" s="7">
        <v>45962</v>
      </c>
      <c r="C59">
        <v>64</v>
      </c>
    </row>
    <row r="60" spans="1:3" x14ac:dyDescent="0.25">
      <c r="A60" t="s">
        <v>159</v>
      </c>
      <c r="B60" s="7">
        <v>45963</v>
      </c>
      <c r="C60">
        <v>112</v>
      </c>
    </row>
    <row r="61" spans="1:3" x14ac:dyDescent="0.25">
      <c r="A61" t="s">
        <v>159</v>
      </c>
      <c r="B61" s="7">
        <v>45963</v>
      </c>
      <c r="C61">
        <v>178</v>
      </c>
    </row>
    <row r="62" spans="1:3" x14ac:dyDescent="0.25">
      <c r="A62" t="s">
        <v>158</v>
      </c>
      <c r="B62" s="7">
        <v>45963</v>
      </c>
      <c r="C62">
        <v>127</v>
      </c>
    </row>
    <row r="63" spans="1:3" x14ac:dyDescent="0.25">
      <c r="A63" t="s">
        <v>158</v>
      </c>
      <c r="B63" s="7">
        <v>45963</v>
      </c>
      <c r="C63">
        <v>78</v>
      </c>
    </row>
    <row r="64" spans="1:3" x14ac:dyDescent="0.25">
      <c r="A64" t="s">
        <v>28</v>
      </c>
      <c r="B64" s="7">
        <v>45964</v>
      </c>
      <c r="C64">
        <v>180</v>
      </c>
    </row>
    <row r="65" spans="1:3" x14ac:dyDescent="0.25">
      <c r="A65" t="s">
        <v>28</v>
      </c>
      <c r="B65" s="7">
        <v>45964</v>
      </c>
      <c r="C65">
        <v>101</v>
      </c>
    </row>
    <row r="66" spans="1:3" x14ac:dyDescent="0.25">
      <c r="A66" t="s">
        <v>40</v>
      </c>
      <c r="B66" s="7">
        <v>45965</v>
      </c>
      <c r="C66">
        <v>56</v>
      </c>
    </row>
    <row r="67" spans="1:3" x14ac:dyDescent="0.25">
      <c r="A67" t="s">
        <v>28</v>
      </c>
      <c r="B67" s="7">
        <v>45965</v>
      </c>
      <c r="C67">
        <v>180</v>
      </c>
    </row>
    <row r="68" spans="1:3" x14ac:dyDescent="0.25">
      <c r="A68" t="s">
        <v>160</v>
      </c>
      <c r="B68" s="7">
        <v>45966</v>
      </c>
      <c r="C68">
        <v>110</v>
      </c>
    </row>
    <row r="69" spans="1:3" x14ac:dyDescent="0.25">
      <c r="A69" t="s">
        <v>160</v>
      </c>
      <c r="B69" s="7">
        <v>45967</v>
      </c>
      <c r="C69">
        <v>75</v>
      </c>
    </row>
    <row r="70" spans="1:3" x14ac:dyDescent="0.25">
      <c r="A70" t="s">
        <v>160</v>
      </c>
      <c r="B70" s="7">
        <v>45969</v>
      </c>
      <c r="C70">
        <v>153</v>
      </c>
    </row>
    <row r="71" spans="1:3" x14ac:dyDescent="0.25">
      <c r="A71" t="s">
        <v>158</v>
      </c>
      <c r="B71" s="7">
        <v>45970</v>
      </c>
      <c r="C71">
        <v>134</v>
      </c>
    </row>
    <row r="72" spans="1:3" x14ac:dyDescent="0.25">
      <c r="A72" t="s">
        <v>158</v>
      </c>
      <c r="B72" s="7">
        <v>45972</v>
      </c>
      <c r="C72">
        <v>110</v>
      </c>
    </row>
    <row r="73" spans="1:3" x14ac:dyDescent="0.25">
      <c r="A73" t="s">
        <v>158</v>
      </c>
      <c r="B73" s="7">
        <v>45972</v>
      </c>
      <c r="C73">
        <v>206</v>
      </c>
    </row>
    <row r="74" spans="1:3" x14ac:dyDescent="0.25">
      <c r="A74" t="s">
        <v>28</v>
      </c>
      <c r="B74" s="7">
        <v>45974</v>
      </c>
      <c r="C74">
        <v>200</v>
      </c>
    </row>
    <row r="75" spans="1:3" x14ac:dyDescent="0.25">
      <c r="A75" t="s">
        <v>40</v>
      </c>
      <c r="B75" s="7">
        <v>45975</v>
      </c>
      <c r="C75">
        <v>160</v>
      </c>
    </row>
    <row r="76" spans="1:3" x14ac:dyDescent="0.25">
      <c r="A76" t="s">
        <v>28</v>
      </c>
      <c r="B76" s="7">
        <v>45976</v>
      </c>
      <c r="C76">
        <v>239</v>
      </c>
    </row>
    <row r="77" spans="1:3" x14ac:dyDescent="0.25">
      <c r="A77" t="s">
        <v>40</v>
      </c>
      <c r="B77" s="7">
        <v>45976</v>
      </c>
      <c r="C77">
        <v>143</v>
      </c>
    </row>
    <row r="78" spans="1:3" x14ac:dyDescent="0.25">
      <c r="A78" t="s">
        <v>40</v>
      </c>
      <c r="B78" s="7">
        <v>45978</v>
      </c>
      <c r="C78">
        <v>247</v>
      </c>
    </row>
    <row r="79" spans="1:3" x14ac:dyDescent="0.25">
      <c r="A79" t="s">
        <v>160</v>
      </c>
      <c r="B79" s="7">
        <v>45979</v>
      </c>
      <c r="C79">
        <v>208</v>
      </c>
    </row>
    <row r="80" spans="1:3" x14ac:dyDescent="0.25">
      <c r="A80" t="s">
        <v>160</v>
      </c>
      <c r="B80" s="7">
        <v>45979</v>
      </c>
      <c r="C80">
        <v>107</v>
      </c>
    </row>
    <row r="81" spans="1:3" x14ac:dyDescent="0.25">
      <c r="A81" t="s">
        <v>28</v>
      </c>
      <c r="B81" s="7">
        <v>45980</v>
      </c>
      <c r="C81">
        <v>164</v>
      </c>
    </row>
    <row r="82" spans="1:3" x14ac:dyDescent="0.25">
      <c r="A82" t="s">
        <v>40</v>
      </c>
      <c r="B82" s="7">
        <v>45981</v>
      </c>
      <c r="C82">
        <v>245</v>
      </c>
    </row>
    <row r="83" spans="1:3" x14ac:dyDescent="0.25">
      <c r="A83" t="s">
        <v>159</v>
      </c>
      <c r="B83" s="7">
        <v>45982</v>
      </c>
      <c r="C83">
        <v>183</v>
      </c>
    </row>
    <row r="84" spans="1:3" x14ac:dyDescent="0.25">
      <c r="A84" t="s">
        <v>28</v>
      </c>
      <c r="B84" s="7">
        <v>45983</v>
      </c>
      <c r="C84">
        <v>209</v>
      </c>
    </row>
    <row r="85" spans="1:3" x14ac:dyDescent="0.25">
      <c r="A85" t="s">
        <v>28</v>
      </c>
      <c r="B85" s="7">
        <v>45983</v>
      </c>
      <c r="C85">
        <v>117</v>
      </c>
    </row>
    <row r="86" spans="1:3" x14ac:dyDescent="0.25">
      <c r="A86" t="s">
        <v>160</v>
      </c>
      <c r="B86" s="7">
        <v>45984</v>
      </c>
      <c r="C86">
        <v>206</v>
      </c>
    </row>
    <row r="87" spans="1:3" x14ac:dyDescent="0.25">
      <c r="A87" t="s">
        <v>159</v>
      </c>
      <c r="B87" s="7">
        <v>45985</v>
      </c>
      <c r="C87">
        <v>198</v>
      </c>
    </row>
    <row r="88" spans="1:3" x14ac:dyDescent="0.25">
      <c r="A88" t="s">
        <v>160</v>
      </c>
      <c r="B88" s="7">
        <v>45986</v>
      </c>
      <c r="C88">
        <v>75</v>
      </c>
    </row>
    <row r="89" spans="1:3" x14ac:dyDescent="0.25">
      <c r="A89" t="s">
        <v>159</v>
      </c>
      <c r="B89" s="7">
        <v>45987</v>
      </c>
      <c r="C89">
        <v>219</v>
      </c>
    </row>
    <row r="90" spans="1:3" x14ac:dyDescent="0.25">
      <c r="A90" t="s">
        <v>159</v>
      </c>
      <c r="B90" s="7">
        <v>45989</v>
      </c>
      <c r="C90">
        <v>222</v>
      </c>
    </row>
    <row r="91" spans="1:3" x14ac:dyDescent="0.25">
      <c r="A91" t="s">
        <v>159</v>
      </c>
      <c r="B91" s="7">
        <v>45989</v>
      </c>
      <c r="C91">
        <v>96</v>
      </c>
    </row>
    <row r="92" spans="1:3" x14ac:dyDescent="0.25">
      <c r="A92" t="s">
        <v>159</v>
      </c>
      <c r="B92" s="7">
        <v>45991</v>
      </c>
      <c r="C92">
        <v>87</v>
      </c>
    </row>
    <row r="93" spans="1:3" x14ac:dyDescent="0.25">
      <c r="A93" t="s">
        <v>28</v>
      </c>
      <c r="B93" s="7">
        <v>45991</v>
      </c>
      <c r="C93">
        <v>112</v>
      </c>
    </row>
    <row r="94" spans="1:3" x14ac:dyDescent="0.25">
      <c r="A94" t="s">
        <v>28</v>
      </c>
      <c r="B94" s="7">
        <v>45992</v>
      </c>
      <c r="C94">
        <v>235</v>
      </c>
    </row>
    <row r="95" spans="1:3" x14ac:dyDescent="0.25">
      <c r="A95" t="s">
        <v>159</v>
      </c>
      <c r="B95" s="7">
        <v>45993</v>
      </c>
      <c r="C95">
        <v>157</v>
      </c>
    </row>
    <row r="96" spans="1:3" x14ac:dyDescent="0.25">
      <c r="A96" t="s">
        <v>40</v>
      </c>
      <c r="B96" s="7">
        <v>45993</v>
      </c>
      <c r="C96">
        <v>166</v>
      </c>
    </row>
    <row r="97" spans="1:3" x14ac:dyDescent="0.25">
      <c r="A97" t="s">
        <v>28</v>
      </c>
      <c r="B97" s="7">
        <v>45993</v>
      </c>
      <c r="C97">
        <v>199</v>
      </c>
    </row>
    <row r="98" spans="1:3" x14ac:dyDescent="0.25">
      <c r="A98" t="s">
        <v>40</v>
      </c>
      <c r="B98" s="7">
        <v>45993</v>
      </c>
      <c r="C98">
        <v>53</v>
      </c>
    </row>
    <row r="99" spans="1:3" x14ac:dyDescent="0.25">
      <c r="A99" t="s">
        <v>40</v>
      </c>
      <c r="B99" s="7">
        <v>45994</v>
      </c>
      <c r="C99">
        <v>190</v>
      </c>
    </row>
    <row r="100" spans="1:3" x14ac:dyDescent="0.25">
      <c r="A100" t="s">
        <v>40</v>
      </c>
      <c r="B100" s="7">
        <v>45995</v>
      </c>
      <c r="C100">
        <v>168</v>
      </c>
    </row>
    <row r="101" spans="1:3" x14ac:dyDescent="0.25">
      <c r="A101" t="s">
        <v>160</v>
      </c>
      <c r="B101" s="7">
        <v>45996</v>
      </c>
      <c r="C101">
        <v>152</v>
      </c>
    </row>
    <row r="102" spans="1:3" x14ac:dyDescent="0.25">
      <c r="A102" t="s">
        <v>158</v>
      </c>
      <c r="B102" s="7">
        <v>45998</v>
      </c>
      <c r="C102">
        <v>54</v>
      </c>
    </row>
    <row r="103" spans="1:3" x14ac:dyDescent="0.25">
      <c r="A103" t="s">
        <v>28</v>
      </c>
      <c r="B103" s="7">
        <v>45999</v>
      </c>
      <c r="C103">
        <v>188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5531-E191-4278-85DF-8CFA1DC6BF9F}">
  <dimension ref="A1"/>
  <sheetViews>
    <sheetView workbookViewId="0"/>
  </sheetViews>
  <sheetFormatPr defaultRowHeight="15" x14ac:dyDescent="0.25"/>
  <sheetData>
    <row r="1" spans="1:1" x14ac:dyDescent="0.25">
      <c r="A1" s="1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4D46-D753-4A78-9950-46457C43A9DF}">
  <dimension ref="A1:D366"/>
  <sheetViews>
    <sheetView workbookViewId="0"/>
  </sheetViews>
  <sheetFormatPr defaultRowHeight="15" x14ac:dyDescent="0.25"/>
  <cols>
    <col min="1" max="1" width="10" bestFit="1" customWidth="1"/>
  </cols>
  <sheetData>
    <row r="1" spans="1:4" x14ac:dyDescent="0.25">
      <c r="A1" t="s">
        <v>156</v>
      </c>
      <c r="B1" t="s">
        <v>168</v>
      </c>
      <c r="C1" t="s">
        <v>169</v>
      </c>
      <c r="D1" t="s">
        <v>170</v>
      </c>
    </row>
    <row r="2" spans="1:4" x14ac:dyDescent="0.25">
      <c r="A2" s="9">
        <v>41640</v>
      </c>
      <c r="B2">
        <v>-15.6</v>
      </c>
      <c r="C2">
        <v>-8.9</v>
      </c>
      <c r="D2">
        <v>0.1</v>
      </c>
    </row>
    <row r="3" spans="1:4" x14ac:dyDescent="0.25">
      <c r="A3" s="9">
        <v>41641</v>
      </c>
      <c r="B3">
        <v>-17.7</v>
      </c>
      <c r="C3">
        <v>-15.1</v>
      </c>
      <c r="D3">
        <v>0.1</v>
      </c>
    </row>
    <row r="4" spans="1:4" x14ac:dyDescent="0.25">
      <c r="A4" s="9">
        <v>41642</v>
      </c>
      <c r="B4">
        <v>-23.4</v>
      </c>
      <c r="C4">
        <v>-13.1</v>
      </c>
      <c r="D4">
        <v>0</v>
      </c>
    </row>
    <row r="5" spans="1:4" x14ac:dyDescent="0.25">
      <c r="A5" s="9">
        <v>41643</v>
      </c>
      <c r="B5">
        <v>-12.7</v>
      </c>
      <c r="C5">
        <v>-2.5</v>
      </c>
      <c r="D5">
        <v>0</v>
      </c>
    </row>
    <row r="6" spans="1:4" x14ac:dyDescent="0.25">
      <c r="A6" s="9">
        <v>41644</v>
      </c>
      <c r="B6">
        <v>-3.7</v>
      </c>
      <c r="C6">
        <v>-1.2</v>
      </c>
      <c r="D6">
        <v>19.100000000000001</v>
      </c>
    </row>
    <row r="7" spans="1:4" x14ac:dyDescent="0.25">
      <c r="A7" s="9">
        <v>41645</v>
      </c>
      <c r="B7">
        <v>-19.600000000000001</v>
      </c>
      <c r="C7">
        <v>-2.1</v>
      </c>
      <c r="D7">
        <v>7.7</v>
      </c>
    </row>
    <row r="8" spans="1:4" x14ac:dyDescent="0.25">
      <c r="A8" s="9">
        <v>41646</v>
      </c>
      <c r="B8">
        <v>-26.1</v>
      </c>
      <c r="C8">
        <v>-18.7</v>
      </c>
      <c r="D8">
        <v>1.5</v>
      </c>
    </row>
    <row r="9" spans="1:4" x14ac:dyDescent="0.25">
      <c r="A9" s="9">
        <v>41647</v>
      </c>
      <c r="B9">
        <v>-19.100000000000001</v>
      </c>
      <c r="C9">
        <v>-11.1</v>
      </c>
      <c r="D9">
        <v>0</v>
      </c>
    </row>
    <row r="10" spans="1:4" x14ac:dyDescent="0.25">
      <c r="A10" s="9">
        <v>41648</v>
      </c>
      <c r="B10">
        <v>-22.2</v>
      </c>
      <c r="C10">
        <v>-8.3000000000000007</v>
      </c>
      <c r="D10">
        <v>0</v>
      </c>
    </row>
    <row r="11" spans="1:4" x14ac:dyDescent="0.25">
      <c r="A11" s="9">
        <v>41649</v>
      </c>
      <c r="B11">
        <v>-8.3000000000000007</v>
      </c>
      <c r="C11">
        <v>2.4</v>
      </c>
      <c r="D11">
        <v>0</v>
      </c>
    </row>
    <row r="12" spans="1:4" x14ac:dyDescent="0.25">
      <c r="A12" s="9">
        <v>41650</v>
      </c>
      <c r="B12">
        <v>0.3</v>
      </c>
      <c r="C12">
        <v>5.4</v>
      </c>
      <c r="D12">
        <v>26.4</v>
      </c>
    </row>
    <row r="13" spans="1:4" x14ac:dyDescent="0.25">
      <c r="A13" s="9">
        <v>41651</v>
      </c>
      <c r="B13">
        <v>-0.8</v>
      </c>
      <c r="C13">
        <v>1.3</v>
      </c>
      <c r="D13">
        <v>0</v>
      </c>
    </row>
    <row r="14" spans="1:4" x14ac:dyDescent="0.25">
      <c r="A14" s="9">
        <v>41652</v>
      </c>
      <c r="B14">
        <v>0.4</v>
      </c>
      <c r="C14">
        <v>5.8</v>
      </c>
      <c r="D14">
        <v>0.2</v>
      </c>
    </row>
    <row r="15" spans="1:4" x14ac:dyDescent="0.25">
      <c r="A15" s="9">
        <v>41653</v>
      </c>
      <c r="B15">
        <v>-2.5</v>
      </c>
      <c r="C15">
        <v>3.3</v>
      </c>
      <c r="D15">
        <v>0</v>
      </c>
    </row>
    <row r="16" spans="1:4" x14ac:dyDescent="0.25">
      <c r="A16" s="9">
        <v>41654</v>
      </c>
      <c r="B16">
        <v>-8.5</v>
      </c>
      <c r="C16">
        <v>-0.4</v>
      </c>
      <c r="D16">
        <v>1.4</v>
      </c>
    </row>
    <row r="17" spans="1:4" x14ac:dyDescent="0.25">
      <c r="A17" s="9">
        <v>41655</v>
      </c>
      <c r="B17">
        <v>-8.6999999999999993</v>
      </c>
      <c r="C17">
        <v>-4</v>
      </c>
      <c r="D17">
        <v>2.7</v>
      </c>
    </row>
    <row r="18" spans="1:4" x14ac:dyDescent="0.25">
      <c r="A18" s="9">
        <v>41656</v>
      </c>
      <c r="B18">
        <v>-8</v>
      </c>
      <c r="C18">
        <v>-0.3</v>
      </c>
      <c r="D18">
        <v>3.9</v>
      </c>
    </row>
    <row r="19" spans="1:4" x14ac:dyDescent="0.25">
      <c r="A19" s="9">
        <v>41657</v>
      </c>
      <c r="B19">
        <v>-10.1</v>
      </c>
      <c r="C19">
        <v>-4.5999999999999996</v>
      </c>
      <c r="D19">
        <v>1.7</v>
      </c>
    </row>
    <row r="20" spans="1:4" x14ac:dyDescent="0.25">
      <c r="A20" s="9">
        <v>41658</v>
      </c>
      <c r="B20">
        <v>-10.7</v>
      </c>
      <c r="C20">
        <v>-3.4</v>
      </c>
      <c r="D20">
        <v>1.4</v>
      </c>
    </row>
    <row r="21" spans="1:4" x14ac:dyDescent="0.25">
      <c r="A21" s="9">
        <v>41659</v>
      </c>
      <c r="B21">
        <v>-16</v>
      </c>
      <c r="C21">
        <v>-3.6</v>
      </c>
      <c r="D21">
        <v>1.4</v>
      </c>
    </row>
    <row r="22" spans="1:4" x14ac:dyDescent="0.25">
      <c r="A22" s="9">
        <v>41660</v>
      </c>
      <c r="B22">
        <v>-27.3</v>
      </c>
      <c r="C22">
        <v>-16.399999999999999</v>
      </c>
      <c r="D22">
        <v>0.5</v>
      </c>
    </row>
    <row r="23" spans="1:4" x14ac:dyDescent="0.25">
      <c r="A23" s="9">
        <v>41661</v>
      </c>
      <c r="B23">
        <v>-29.8</v>
      </c>
      <c r="C23">
        <v>-14.2</v>
      </c>
      <c r="D23">
        <v>1</v>
      </c>
    </row>
    <row r="24" spans="1:4" x14ac:dyDescent="0.25">
      <c r="A24" s="9">
        <v>41662</v>
      </c>
      <c r="B24">
        <v>-23.8</v>
      </c>
      <c r="C24">
        <v>-14.4</v>
      </c>
      <c r="D24">
        <v>0.7</v>
      </c>
    </row>
    <row r="25" spans="1:4" x14ac:dyDescent="0.25">
      <c r="A25" s="9">
        <v>41663</v>
      </c>
      <c r="B25">
        <v>-22.8</v>
      </c>
      <c r="C25">
        <v>-10.4</v>
      </c>
      <c r="D25">
        <v>0</v>
      </c>
    </row>
    <row r="26" spans="1:4" x14ac:dyDescent="0.25">
      <c r="A26" s="9">
        <v>41664</v>
      </c>
      <c r="B26">
        <v>-15.5</v>
      </c>
      <c r="C26">
        <v>-5.4</v>
      </c>
      <c r="D26">
        <v>2.7</v>
      </c>
    </row>
    <row r="27" spans="1:4" x14ac:dyDescent="0.25">
      <c r="A27" s="9">
        <v>41665</v>
      </c>
      <c r="B27">
        <v>-18.600000000000001</v>
      </c>
      <c r="C27">
        <v>-6.3</v>
      </c>
      <c r="D27">
        <v>0</v>
      </c>
    </row>
    <row r="28" spans="1:4" x14ac:dyDescent="0.25">
      <c r="A28" s="9">
        <v>41666</v>
      </c>
      <c r="B28">
        <v>-18.899999999999999</v>
      </c>
      <c r="C28">
        <v>-6.3</v>
      </c>
      <c r="D28">
        <v>0</v>
      </c>
    </row>
    <row r="29" spans="1:4" x14ac:dyDescent="0.25">
      <c r="A29" s="9">
        <v>41667</v>
      </c>
      <c r="B29">
        <v>-22.2</v>
      </c>
      <c r="C29">
        <v>-14.8</v>
      </c>
      <c r="D29">
        <v>0</v>
      </c>
    </row>
    <row r="30" spans="1:4" x14ac:dyDescent="0.25">
      <c r="A30" s="9">
        <v>41668</v>
      </c>
      <c r="B30">
        <v>-21.1</v>
      </c>
      <c r="C30">
        <v>-12.3</v>
      </c>
      <c r="D30">
        <v>0</v>
      </c>
    </row>
    <row r="31" spans="1:4" x14ac:dyDescent="0.25">
      <c r="A31" s="9">
        <v>41669</v>
      </c>
      <c r="B31">
        <v>-14.9</v>
      </c>
      <c r="C31">
        <v>-4.5</v>
      </c>
      <c r="D31">
        <v>0.8</v>
      </c>
    </row>
    <row r="32" spans="1:4" x14ac:dyDescent="0.25">
      <c r="A32" s="9">
        <v>41670</v>
      </c>
      <c r="B32">
        <v>-8.9</v>
      </c>
      <c r="C32">
        <v>-1.5</v>
      </c>
      <c r="D32">
        <v>0.9</v>
      </c>
    </row>
    <row r="33" spans="1:4" x14ac:dyDescent="0.25">
      <c r="A33" s="9">
        <v>41671</v>
      </c>
      <c r="B33">
        <v>-4.8</v>
      </c>
      <c r="C33">
        <v>0.3</v>
      </c>
      <c r="D33">
        <v>11.6</v>
      </c>
    </row>
    <row r="34" spans="1:4" x14ac:dyDescent="0.25">
      <c r="A34" s="9">
        <v>41672</v>
      </c>
      <c r="B34">
        <v>-13.2</v>
      </c>
      <c r="C34">
        <v>-0.8</v>
      </c>
      <c r="D34">
        <v>1</v>
      </c>
    </row>
    <row r="35" spans="1:4" x14ac:dyDescent="0.25">
      <c r="A35" s="9">
        <v>41673</v>
      </c>
      <c r="B35">
        <v>-23.5</v>
      </c>
      <c r="C35">
        <v>-6</v>
      </c>
      <c r="D35">
        <v>7.4</v>
      </c>
    </row>
    <row r="36" spans="1:4" x14ac:dyDescent="0.25">
      <c r="A36" s="9">
        <v>41674</v>
      </c>
      <c r="B36">
        <v>-25.6</v>
      </c>
      <c r="C36">
        <v>-4.2</v>
      </c>
      <c r="D36">
        <v>0</v>
      </c>
    </row>
    <row r="37" spans="1:4" x14ac:dyDescent="0.25">
      <c r="A37" s="9">
        <v>41675</v>
      </c>
      <c r="B37">
        <v>-18</v>
      </c>
      <c r="C37">
        <v>-7.6</v>
      </c>
      <c r="D37">
        <v>0</v>
      </c>
    </row>
    <row r="38" spans="1:4" x14ac:dyDescent="0.25">
      <c r="A38" s="9">
        <v>41676</v>
      </c>
      <c r="B38">
        <v>-22.8</v>
      </c>
      <c r="C38">
        <v>-9.5</v>
      </c>
      <c r="D38">
        <v>0</v>
      </c>
    </row>
    <row r="39" spans="1:4" x14ac:dyDescent="0.25">
      <c r="A39" s="9">
        <v>41677</v>
      </c>
      <c r="B39">
        <v>-18</v>
      </c>
      <c r="C39">
        <v>-12.6</v>
      </c>
      <c r="D39">
        <v>0</v>
      </c>
    </row>
    <row r="40" spans="1:4" x14ac:dyDescent="0.25">
      <c r="A40" s="9">
        <v>41678</v>
      </c>
      <c r="B40">
        <v>-23.5</v>
      </c>
      <c r="C40">
        <v>-11</v>
      </c>
      <c r="D40">
        <v>0</v>
      </c>
    </row>
    <row r="41" spans="1:4" x14ac:dyDescent="0.25">
      <c r="A41" s="9">
        <v>41679</v>
      </c>
      <c r="B41">
        <v>-23.5</v>
      </c>
      <c r="C41">
        <v>-8.6999999999999993</v>
      </c>
      <c r="D41">
        <v>5.6</v>
      </c>
    </row>
    <row r="42" spans="1:4" x14ac:dyDescent="0.25">
      <c r="A42" s="9">
        <v>41680</v>
      </c>
      <c r="B42">
        <v>-16.2</v>
      </c>
      <c r="C42">
        <v>-9.8000000000000007</v>
      </c>
      <c r="D42">
        <v>3.8</v>
      </c>
    </row>
    <row r="43" spans="1:4" x14ac:dyDescent="0.25">
      <c r="A43" s="9">
        <v>41681</v>
      </c>
      <c r="B43">
        <v>-28.5</v>
      </c>
      <c r="C43">
        <v>-11.7</v>
      </c>
      <c r="D43">
        <v>0</v>
      </c>
    </row>
    <row r="44" spans="1:4" x14ac:dyDescent="0.25">
      <c r="A44" s="9">
        <v>41682</v>
      </c>
      <c r="B44">
        <v>-31.2</v>
      </c>
      <c r="C44">
        <v>-8.3000000000000007</v>
      </c>
      <c r="D44">
        <v>0</v>
      </c>
    </row>
    <row r="45" spans="1:4" x14ac:dyDescent="0.25">
      <c r="A45" s="9">
        <v>41683</v>
      </c>
      <c r="B45">
        <v>-23.3</v>
      </c>
      <c r="C45">
        <v>-3.3</v>
      </c>
      <c r="D45">
        <v>0</v>
      </c>
    </row>
    <row r="46" spans="1:4" x14ac:dyDescent="0.25">
      <c r="A46" s="9">
        <v>41684</v>
      </c>
      <c r="B46">
        <v>-7.3</v>
      </c>
      <c r="C46">
        <v>-4</v>
      </c>
      <c r="D46">
        <v>0</v>
      </c>
    </row>
    <row r="47" spans="1:4" x14ac:dyDescent="0.25">
      <c r="A47" s="9">
        <v>41685</v>
      </c>
      <c r="B47">
        <v>-14.8</v>
      </c>
      <c r="C47">
        <v>-5.2</v>
      </c>
      <c r="D47">
        <v>0</v>
      </c>
    </row>
    <row r="48" spans="1:4" x14ac:dyDescent="0.25">
      <c r="A48" s="9">
        <v>41686</v>
      </c>
      <c r="B48">
        <v>-23.2</v>
      </c>
      <c r="C48">
        <v>-8.3000000000000007</v>
      </c>
      <c r="D48">
        <v>0</v>
      </c>
    </row>
    <row r="49" spans="1:4" x14ac:dyDescent="0.25">
      <c r="A49" s="9">
        <v>41687</v>
      </c>
      <c r="B49">
        <v>-29.7</v>
      </c>
      <c r="C49">
        <v>-5.8</v>
      </c>
      <c r="D49">
        <v>0</v>
      </c>
    </row>
    <row r="50" spans="1:4" x14ac:dyDescent="0.25">
      <c r="A50" s="9">
        <v>41688</v>
      </c>
      <c r="B50">
        <v>-6.7</v>
      </c>
      <c r="C50">
        <v>-2.6</v>
      </c>
      <c r="D50">
        <v>0.1</v>
      </c>
    </row>
    <row r="51" spans="1:4" x14ac:dyDescent="0.25">
      <c r="A51" s="9">
        <v>41689</v>
      </c>
      <c r="B51">
        <v>-10.6</v>
      </c>
      <c r="C51">
        <v>4.4000000000000004</v>
      </c>
      <c r="D51">
        <v>0</v>
      </c>
    </row>
    <row r="52" spans="1:4" x14ac:dyDescent="0.25">
      <c r="A52" s="9">
        <v>41690</v>
      </c>
      <c r="B52">
        <v>-7.8</v>
      </c>
      <c r="C52">
        <v>0.7</v>
      </c>
      <c r="D52">
        <v>0</v>
      </c>
    </row>
    <row r="53" spans="1:4" x14ac:dyDescent="0.25">
      <c r="A53" s="9">
        <v>41691</v>
      </c>
      <c r="B53">
        <v>-2</v>
      </c>
      <c r="C53">
        <v>2.9</v>
      </c>
      <c r="D53">
        <v>1.2</v>
      </c>
    </row>
    <row r="54" spans="1:4" x14ac:dyDescent="0.25">
      <c r="A54" s="9">
        <v>41692</v>
      </c>
      <c r="B54">
        <v>-2.7</v>
      </c>
      <c r="C54">
        <v>1.3</v>
      </c>
      <c r="D54">
        <v>0</v>
      </c>
    </row>
    <row r="55" spans="1:4" x14ac:dyDescent="0.25">
      <c r="A55" s="9">
        <v>41693</v>
      </c>
      <c r="B55">
        <v>-8</v>
      </c>
      <c r="C55">
        <v>-2.7</v>
      </c>
      <c r="D55">
        <v>0</v>
      </c>
    </row>
    <row r="56" spans="1:4" x14ac:dyDescent="0.25">
      <c r="A56" s="9">
        <v>41694</v>
      </c>
      <c r="B56">
        <v>-11.1</v>
      </c>
      <c r="C56">
        <v>-8</v>
      </c>
      <c r="D56">
        <v>0</v>
      </c>
    </row>
    <row r="57" spans="1:4" x14ac:dyDescent="0.25">
      <c r="A57" s="9">
        <v>41695</v>
      </c>
      <c r="B57">
        <v>-14.5</v>
      </c>
      <c r="C57">
        <v>-9</v>
      </c>
      <c r="D57">
        <v>0</v>
      </c>
    </row>
    <row r="58" spans="1:4" x14ac:dyDescent="0.25">
      <c r="A58" s="9">
        <v>41696</v>
      </c>
      <c r="B58">
        <v>-18.3</v>
      </c>
      <c r="C58">
        <v>-12.1</v>
      </c>
      <c r="D58">
        <v>0</v>
      </c>
    </row>
    <row r="59" spans="1:4" x14ac:dyDescent="0.25">
      <c r="A59" s="9">
        <v>41697</v>
      </c>
      <c r="B59">
        <v>-23.2</v>
      </c>
      <c r="C59">
        <v>-12.2</v>
      </c>
      <c r="D59">
        <v>0</v>
      </c>
    </row>
    <row r="60" spans="1:4" x14ac:dyDescent="0.25">
      <c r="A60" s="9">
        <v>41698</v>
      </c>
      <c r="B60">
        <v>-29.9</v>
      </c>
      <c r="C60">
        <v>-12.5</v>
      </c>
      <c r="D60">
        <v>0</v>
      </c>
    </row>
    <row r="61" spans="1:4" x14ac:dyDescent="0.25">
      <c r="A61" s="9">
        <v>41699</v>
      </c>
      <c r="B61">
        <v>-13</v>
      </c>
      <c r="C61">
        <v>-4.5999999999999996</v>
      </c>
      <c r="D61">
        <v>0.8</v>
      </c>
    </row>
    <row r="62" spans="1:4" x14ac:dyDescent="0.25">
      <c r="A62" s="9">
        <v>41700</v>
      </c>
      <c r="B62">
        <v>-22.5</v>
      </c>
      <c r="C62">
        <v>-12.8</v>
      </c>
      <c r="D62">
        <v>2</v>
      </c>
    </row>
    <row r="63" spans="1:4" x14ac:dyDescent="0.25">
      <c r="A63" s="9">
        <v>41701</v>
      </c>
      <c r="B63">
        <v>-26.4</v>
      </c>
      <c r="C63">
        <v>-14.9</v>
      </c>
      <c r="D63">
        <v>0</v>
      </c>
    </row>
    <row r="64" spans="1:4" x14ac:dyDescent="0.25">
      <c r="A64" s="9">
        <v>41702</v>
      </c>
      <c r="B64">
        <v>-26.2</v>
      </c>
      <c r="C64">
        <v>-10.199999999999999</v>
      </c>
      <c r="D64">
        <v>1.5</v>
      </c>
    </row>
    <row r="65" spans="1:4" x14ac:dyDescent="0.25">
      <c r="A65" s="9">
        <v>41703</v>
      </c>
      <c r="B65">
        <v>-23.8</v>
      </c>
      <c r="C65">
        <v>-7</v>
      </c>
      <c r="D65">
        <v>0</v>
      </c>
    </row>
    <row r="66" spans="1:4" x14ac:dyDescent="0.25">
      <c r="A66" s="9">
        <v>41704</v>
      </c>
      <c r="B66">
        <v>-24.4</v>
      </c>
      <c r="C66">
        <v>-5.6</v>
      </c>
      <c r="D66">
        <v>0</v>
      </c>
    </row>
    <row r="67" spans="1:4" x14ac:dyDescent="0.25">
      <c r="A67" s="9">
        <v>41705</v>
      </c>
      <c r="B67">
        <v>-18.3</v>
      </c>
      <c r="C67">
        <v>4.5</v>
      </c>
      <c r="D67">
        <v>0</v>
      </c>
    </row>
    <row r="68" spans="1:4" x14ac:dyDescent="0.25">
      <c r="A68" s="9">
        <v>41706</v>
      </c>
      <c r="B68">
        <v>-12.7</v>
      </c>
      <c r="C68">
        <v>1.2</v>
      </c>
      <c r="D68">
        <v>0</v>
      </c>
    </row>
    <row r="69" spans="1:4" x14ac:dyDescent="0.25">
      <c r="A69" s="9">
        <v>41707</v>
      </c>
      <c r="B69">
        <v>-15.6</v>
      </c>
      <c r="C69">
        <v>-0.6</v>
      </c>
      <c r="D69">
        <v>0</v>
      </c>
    </row>
    <row r="70" spans="1:4" x14ac:dyDescent="0.25">
      <c r="A70" s="9">
        <v>41708</v>
      </c>
      <c r="B70">
        <v>-0.6</v>
      </c>
      <c r="C70">
        <v>5.2</v>
      </c>
      <c r="D70">
        <v>0</v>
      </c>
    </row>
    <row r="71" spans="1:4" x14ac:dyDescent="0.25">
      <c r="A71" s="9">
        <v>41709</v>
      </c>
      <c r="B71">
        <v>0.2</v>
      </c>
      <c r="C71">
        <v>9.8000000000000007</v>
      </c>
      <c r="D71">
        <v>0</v>
      </c>
    </row>
    <row r="72" spans="1:4" x14ac:dyDescent="0.25">
      <c r="A72" s="9">
        <v>41710</v>
      </c>
      <c r="B72">
        <v>-16</v>
      </c>
      <c r="C72">
        <v>1.5</v>
      </c>
      <c r="D72">
        <v>6.6</v>
      </c>
    </row>
    <row r="73" spans="1:4" x14ac:dyDescent="0.25">
      <c r="A73" s="9">
        <v>41711</v>
      </c>
      <c r="B73">
        <v>-19.2</v>
      </c>
      <c r="C73">
        <v>-7.6</v>
      </c>
      <c r="D73">
        <v>0</v>
      </c>
    </row>
    <row r="74" spans="1:4" x14ac:dyDescent="0.25">
      <c r="A74" s="9">
        <v>41712</v>
      </c>
      <c r="B74">
        <v>-7.4</v>
      </c>
      <c r="C74">
        <v>6.9</v>
      </c>
      <c r="D74">
        <v>0</v>
      </c>
    </row>
    <row r="75" spans="1:4" x14ac:dyDescent="0.25">
      <c r="A75" s="9">
        <v>41713</v>
      </c>
      <c r="B75">
        <v>-10.3</v>
      </c>
      <c r="C75">
        <v>4.4000000000000004</v>
      </c>
      <c r="D75">
        <v>0</v>
      </c>
    </row>
    <row r="76" spans="1:4" x14ac:dyDescent="0.25">
      <c r="A76" s="9">
        <v>41714</v>
      </c>
      <c r="B76">
        <v>-17.5</v>
      </c>
      <c r="C76">
        <v>-10.5</v>
      </c>
      <c r="D76">
        <v>0</v>
      </c>
    </row>
    <row r="77" spans="1:4" x14ac:dyDescent="0.25">
      <c r="A77" s="9">
        <v>41715</v>
      </c>
      <c r="B77">
        <v>-21.7</v>
      </c>
      <c r="C77">
        <v>-4.2</v>
      </c>
      <c r="D77">
        <v>0</v>
      </c>
    </row>
    <row r="78" spans="1:4" x14ac:dyDescent="0.25">
      <c r="A78" s="9">
        <v>41716</v>
      </c>
      <c r="B78">
        <v>-7.9</v>
      </c>
      <c r="C78">
        <v>3.4</v>
      </c>
      <c r="D78">
        <v>0</v>
      </c>
    </row>
    <row r="79" spans="1:4" x14ac:dyDescent="0.25">
      <c r="A79" s="9">
        <v>41717</v>
      </c>
      <c r="B79">
        <v>-1.7</v>
      </c>
      <c r="C79">
        <v>5.0999999999999996</v>
      </c>
      <c r="D79">
        <v>1.6</v>
      </c>
    </row>
    <row r="80" spans="1:4" x14ac:dyDescent="0.25">
      <c r="A80" s="9">
        <v>41718</v>
      </c>
      <c r="B80">
        <v>-3.4</v>
      </c>
      <c r="C80">
        <v>1.1000000000000001</v>
      </c>
      <c r="D80">
        <v>0</v>
      </c>
    </row>
    <row r="81" spans="1:4" x14ac:dyDescent="0.25">
      <c r="A81" s="9">
        <v>41719</v>
      </c>
      <c r="B81">
        <v>-7.6</v>
      </c>
      <c r="C81">
        <v>2.2999999999999998</v>
      </c>
      <c r="D81">
        <v>0</v>
      </c>
    </row>
    <row r="82" spans="1:4" x14ac:dyDescent="0.25">
      <c r="A82" s="9">
        <v>41720</v>
      </c>
      <c r="B82">
        <v>-8.3000000000000007</v>
      </c>
      <c r="C82">
        <v>0.1</v>
      </c>
      <c r="D82">
        <v>0</v>
      </c>
    </row>
    <row r="83" spans="1:4" x14ac:dyDescent="0.25">
      <c r="A83" s="9">
        <v>41721</v>
      </c>
      <c r="B83">
        <v>-14.2</v>
      </c>
      <c r="C83">
        <v>-7.8</v>
      </c>
      <c r="D83">
        <v>0.5</v>
      </c>
    </row>
    <row r="84" spans="1:4" x14ac:dyDescent="0.25">
      <c r="A84" s="9">
        <v>41722</v>
      </c>
      <c r="B84">
        <v>-16.399999999999999</v>
      </c>
      <c r="C84">
        <v>-5</v>
      </c>
      <c r="D84">
        <v>0</v>
      </c>
    </row>
    <row r="85" spans="1:4" x14ac:dyDescent="0.25">
      <c r="A85" s="9">
        <v>41723</v>
      </c>
      <c r="B85">
        <v>-13.5</v>
      </c>
      <c r="C85">
        <v>-3.2</v>
      </c>
      <c r="D85">
        <v>0</v>
      </c>
    </row>
    <row r="86" spans="1:4" x14ac:dyDescent="0.25">
      <c r="A86" s="9">
        <v>41724</v>
      </c>
      <c r="B86">
        <v>-15.3</v>
      </c>
      <c r="C86">
        <v>-7.4</v>
      </c>
      <c r="D86">
        <v>0</v>
      </c>
    </row>
    <row r="87" spans="1:4" x14ac:dyDescent="0.25">
      <c r="A87" s="9">
        <v>41725</v>
      </c>
      <c r="B87">
        <v>-11</v>
      </c>
      <c r="C87">
        <v>2</v>
      </c>
      <c r="D87">
        <v>2</v>
      </c>
    </row>
    <row r="88" spans="1:4" x14ac:dyDescent="0.25">
      <c r="A88" s="9">
        <v>41726</v>
      </c>
      <c r="B88">
        <v>-0.3</v>
      </c>
      <c r="C88">
        <v>7</v>
      </c>
      <c r="D88">
        <v>2.5</v>
      </c>
    </row>
    <row r="89" spans="1:4" x14ac:dyDescent="0.25">
      <c r="A89" s="9">
        <v>41727</v>
      </c>
      <c r="B89">
        <v>-0.5</v>
      </c>
      <c r="C89">
        <v>1.2</v>
      </c>
      <c r="D89">
        <v>0</v>
      </c>
    </row>
    <row r="90" spans="1:4" x14ac:dyDescent="0.25">
      <c r="A90" s="9">
        <v>41728</v>
      </c>
      <c r="B90">
        <v>-4.4000000000000004</v>
      </c>
      <c r="C90">
        <v>4.5999999999999996</v>
      </c>
      <c r="D90">
        <v>0</v>
      </c>
    </row>
    <row r="91" spans="1:4" x14ac:dyDescent="0.25">
      <c r="A91" s="9">
        <v>41729</v>
      </c>
      <c r="B91">
        <v>-5.7</v>
      </c>
      <c r="C91">
        <v>10.9</v>
      </c>
      <c r="D91">
        <v>0</v>
      </c>
    </row>
    <row r="92" spans="1:4" x14ac:dyDescent="0.25">
      <c r="A92" s="9">
        <v>41730</v>
      </c>
      <c r="B92">
        <v>-0.1</v>
      </c>
      <c r="C92">
        <v>10.3</v>
      </c>
      <c r="D92">
        <v>0</v>
      </c>
    </row>
    <row r="93" spans="1:4" x14ac:dyDescent="0.25">
      <c r="A93" s="9">
        <v>41731</v>
      </c>
      <c r="B93">
        <v>-3.6</v>
      </c>
      <c r="C93">
        <v>2.8</v>
      </c>
      <c r="D93">
        <v>0</v>
      </c>
    </row>
    <row r="94" spans="1:4" x14ac:dyDescent="0.25">
      <c r="A94" s="9">
        <v>41732</v>
      </c>
      <c r="B94">
        <v>-3.4</v>
      </c>
      <c r="C94">
        <v>2.8</v>
      </c>
      <c r="D94">
        <v>0</v>
      </c>
    </row>
    <row r="95" spans="1:4" x14ac:dyDescent="0.25">
      <c r="A95" s="9">
        <v>41733</v>
      </c>
      <c r="B95">
        <v>-0.2</v>
      </c>
      <c r="C95">
        <v>6.1</v>
      </c>
      <c r="D95">
        <v>6.4</v>
      </c>
    </row>
    <row r="96" spans="1:4" x14ac:dyDescent="0.25">
      <c r="A96" s="9">
        <v>41734</v>
      </c>
      <c r="B96">
        <v>-2.9</v>
      </c>
      <c r="C96">
        <v>2.2000000000000002</v>
      </c>
      <c r="D96">
        <v>2.4</v>
      </c>
    </row>
    <row r="97" spans="1:4" x14ac:dyDescent="0.25">
      <c r="A97" s="9">
        <v>41735</v>
      </c>
      <c r="B97">
        <v>-4.7</v>
      </c>
      <c r="C97">
        <v>10.1</v>
      </c>
      <c r="D97">
        <v>0</v>
      </c>
    </row>
    <row r="98" spans="1:4" x14ac:dyDescent="0.25">
      <c r="A98" s="9">
        <v>41736</v>
      </c>
      <c r="B98">
        <v>-3.6</v>
      </c>
      <c r="C98">
        <v>9.4</v>
      </c>
      <c r="D98">
        <v>7.1</v>
      </c>
    </row>
    <row r="99" spans="1:4" x14ac:dyDescent="0.25">
      <c r="A99" s="9">
        <v>41737</v>
      </c>
      <c r="B99">
        <v>0.4</v>
      </c>
      <c r="C99">
        <v>9.1999999999999993</v>
      </c>
      <c r="D99">
        <v>3</v>
      </c>
    </row>
    <row r="100" spans="1:4" x14ac:dyDescent="0.25">
      <c r="A100" s="9">
        <v>41738</v>
      </c>
      <c r="B100">
        <v>-1.7</v>
      </c>
      <c r="C100">
        <v>8.3000000000000007</v>
      </c>
      <c r="D100">
        <v>0.7</v>
      </c>
    </row>
    <row r="101" spans="1:4" x14ac:dyDescent="0.25">
      <c r="A101" s="9">
        <v>41739</v>
      </c>
      <c r="B101">
        <v>2.5</v>
      </c>
      <c r="C101">
        <v>16.5</v>
      </c>
      <c r="D101">
        <v>1.6</v>
      </c>
    </row>
    <row r="102" spans="1:4" x14ac:dyDescent="0.25">
      <c r="A102" s="9">
        <v>41740</v>
      </c>
      <c r="B102">
        <v>-0.1</v>
      </c>
      <c r="C102">
        <v>14.6</v>
      </c>
      <c r="D102">
        <v>2.8</v>
      </c>
    </row>
    <row r="103" spans="1:4" x14ac:dyDescent="0.25">
      <c r="A103" s="9">
        <v>41741</v>
      </c>
      <c r="B103">
        <v>-0.1</v>
      </c>
      <c r="C103">
        <v>16.7</v>
      </c>
      <c r="D103">
        <v>9</v>
      </c>
    </row>
    <row r="104" spans="1:4" x14ac:dyDescent="0.25">
      <c r="A104" s="9">
        <v>41742</v>
      </c>
      <c r="B104">
        <v>5.2</v>
      </c>
      <c r="C104">
        <v>20.2</v>
      </c>
      <c r="D104">
        <v>0</v>
      </c>
    </row>
    <row r="105" spans="1:4" x14ac:dyDescent="0.25">
      <c r="A105" s="9">
        <v>41743</v>
      </c>
      <c r="B105">
        <v>0.5</v>
      </c>
      <c r="C105">
        <v>19.8</v>
      </c>
      <c r="D105">
        <v>7.3</v>
      </c>
    </row>
    <row r="106" spans="1:4" x14ac:dyDescent="0.25">
      <c r="A106" s="9">
        <v>41744</v>
      </c>
      <c r="B106">
        <v>-6.3</v>
      </c>
      <c r="C106">
        <v>0.4</v>
      </c>
      <c r="D106">
        <v>6.3</v>
      </c>
    </row>
    <row r="107" spans="1:4" x14ac:dyDescent="0.25">
      <c r="A107" s="9">
        <v>41745</v>
      </c>
      <c r="B107">
        <v>-9</v>
      </c>
      <c r="C107">
        <v>2.9</v>
      </c>
      <c r="D107">
        <v>0</v>
      </c>
    </row>
    <row r="108" spans="1:4" x14ac:dyDescent="0.25">
      <c r="A108" s="9">
        <v>41746</v>
      </c>
      <c r="B108">
        <v>-1.3</v>
      </c>
      <c r="C108">
        <v>9.8000000000000007</v>
      </c>
      <c r="D108">
        <v>0</v>
      </c>
    </row>
    <row r="109" spans="1:4" x14ac:dyDescent="0.25">
      <c r="A109" s="9">
        <v>41747</v>
      </c>
      <c r="B109">
        <v>0.2</v>
      </c>
      <c r="C109">
        <v>10.199999999999999</v>
      </c>
      <c r="D109">
        <v>0.3</v>
      </c>
    </row>
    <row r="110" spans="1:4" x14ac:dyDescent="0.25">
      <c r="A110" s="9">
        <v>41748</v>
      </c>
      <c r="B110">
        <v>-2.2999999999999998</v>
      </c>
      <c r="C110">
        <v>12.5</v>
      </c>
      <c r="D110">
        <v>0</v>
      </c>
    </row>
    <row r="111" spans="1:4" x14ac:dyDescent="0.25">
      <c r="A111" s="9">
        <v>41749</v>
      </c>
      <c r="B111">
        <v>2.4</v>
      </c>
      <c r="C111">
        <v>19.399999999999999</v>
      </c>
      <c r="D111">
        <v>0</v>
      </c>
    </row>
    <row r="112" spans="1:4" x14ac:dyDescent="0.25">
      <c r="A112" s="9">
        <v>41750</v>
      </c>
      <c r="B112">
        <v>3.8</v>
      </c>
      <c r="C112">
        <v>22.3</v>
      </c>
      <c r="D112">
        <v>0</v>
      </c>
    </row>
    <row r="113" spans="1:4" x14ac:dyDescent="0.25">
      <c r="A113" s="9">
        <v>41751</v>
      </c>
      <c r="B113">
        <v>2.2999999999999998</v>
      </c>
      <c r="C113">
        <v>14.1</v>
      </c>
      <c r="D113">
        <v>3.8</v>
      </c>
    </row>
    <row r="114" spans="1:4" x14ac:dyDescent="0.25">
      <c r="A114" s="9">
        <v>41752</v>
      </c>
      <c r="B114">
        <v>0.2</v>
      </c>
      <c r="C114">
        <v>8.9</v>
      </c>
      <c r="D114">
        <v>0</v>
      </c>
    </row>
    <row r="115" spans="1:4" x14ac:dyDescent="0.25">
      <c r="A115" s="9">
        <v>41753</v>
      </c>
      <c r="B115">
        <v>-2</v>
      </c>
      <c r="C115">
        <v>12.8</v>
      </c>
      <c r="D115">
        <v>0</v>
      </c>
    </row>
    <row r="116" spans="1:4" x14ac:dyDescent="0.25">
      <c r="A116" s="9">
        <v>41754</v>
      </c>
      <c r="B116">
        <v>2.4</v>
      </c>
      <c r="C116">
        <v>9.5</v>
      </c>
      <c r="D116">
        <v>6.8</v>
      </c>
    </row>
    <row r="117" spans="1:4" x14ac:dyDescent="0.25">
      <c r="A117" s="9">
        <v>41755</v>
      </c>
      <c r="B117">
        <v>1.5</v>
      </c>
      <c r="C117">
        <v>7.1</v>
      </c>
      <c r="D117">
        <v>0</v>
      </c>
    </row>
    <row r="118" spans="1:4" x14ac:dyDescent="0.25">
      <c r="A118" s="9">
        <v>41756</v>
      </c>
      <c r="B118">
        <v>-0.6</v>
      </c>
      <c r="C118">
        <v>12.2</v>
      </c>
      <c r="D118">
        <v>0</v>
      </c>
    </row>
    <row r="119" spans="1:4" x14ac:dyDescent="0.25">
      <c r="A119" s="9">
        <v>41757</v>
      </c>
      <c r="B119">
        <v>2.6</v>
      </c>
      <c r="C119">
        <v>10.9</v>
      </c>
      <c r="D119">
        <v>0</v>
      </c>
    </row>
    <row r="120" spans="1:4" x14ac:dyDescent="0.25">
      <c r="A120" s="9">
        <v>41758</v>
      </c>
      <c r="B120">
        <v>5.7</v>
      </c>
      <c r="C120">
        <v>8.8000000000000007</v>
      </c>
      <c r="D120">
        <v>19.899999999999999</v>
      </c>
    </row>
    <row r="121" spans="1:4" x14ac:dyDescent="0.25">
      <c r="A121" s="9">
        <v>41759</v>
      </c>
      <c r="B121">
        <v>6.1</v>
      </c>
      <c r="C121">
        <v>8.1</v>
      </c>
      <c r="D121">
        <v>13.5</v>
      </c>
    </row>
    <row r="122" spans="1:4" x14ac:dyDescent="0.25">
      <c r="A122" s="9">
        <v>41760</v>
      </c>
      <c r="B122">
        <v>6.4</v>
      </c>
      <c r="C122">
        <v>11.8</v>
      </c>
      <c r="D122">
        <v>1.7</v>
      </c>
    </row>
    <row r="123" spans="1:4" x14ac:dyDescent="0.25">
      <c r="A123" s="9">
        <v>41761</v>
      </c>
      <c r="B123">
        <v>5.2</v>
      </c>
      <c r="C123">
        <v>11</v>
      </c>
      <c r="D123">
        <v>3</v>
      </c>
    </row>
    <row r="124" spans="1:4" x14ac:dyDescent="0.25">
      <c r="A124" s="9">
        <v>41762</v>
      </c>
      <c r="B124">
        <v>5.3</v>
      </c>
      <c r="C124">
        <v>10.4</v>
      </c>
      <c r="D124">
        <v>3.4</v>
      </c>
    </row>
    <row r="125" spans="1:4" x14ac:dyDescent="0.25">
      <c r="A125" s="9">
        <v>41763</v>
      </c>
      <c r="B125">
        <v>3</v>
      </c>
      <c r="C125">
        <v>10.199999999999999</v>
      </c>
      <c r="D125">
        <v>0</v>
      </c>
    </row>
    <row r="126" spans="1:4" x14ac:dyDescent="0.25">
      <c r="A126" s="9">
        <v>41764</v>
      </c>
      <c r="B126">
        <v>1.7</v>
      </c>
      <c r="C126">
        <v>12.5</v>
      </c>
      <c r="D126">
        <v>0</v>
      </c>
    </row>
    <row r="127" spans="1:4" x14ac:dyDescent="0.25">
      <c r="A127" s="9">
        <v>41765</v>
      </c>
      <c r="B127">
        <v>2.2999999999999998</v>
      </c>
      <c r="C127">
        <v>15.1</v>
      </c>
      <c r="D127">
        <v>0</v>
      </c>
    </row>
    <row r="128" spans="1:4" x14ac:dyDescent="0.25">
      <c r="A128" s="9">
        <v>41766</v>
      </c>
      <c r="B128">
        <v>6.2</v>
      </c>
      <c r="C128">
        <v>14</v>
      </c>
      <c r="D128">
        <v>0</v>
      </c>
    </row>
    <row r="129" spans="1:4" x14ac:dyDescent="0.25">
      <c r="A129" s="9">
        <v>41767</v>
      </c>
      <c r="B129">
        <v>7.8</v>
      </c>
      <c r="C129">
        <v>19.8</v>
      </c>
      <c r="D129">
        <v>0.1</v>
      </c>
    </row>
    <row r="130" spans="1:4" x14ac:dyDescent="0.25">
      <c r="A130" s="9">
        <v>41768</v>
      </c>
      <c r="B130">
        <v>10.9</v>
      </c>
      <c r="C130">
        <v>25.8</v>
      </c>
      <c r="D130">
        <v>2.2999999999999998</v>
      </c>
    </row>
    <row r="131" spans="1:4" x14ac:dyDescent="0.25">
      <c r="A131" s="9">
        <v>41769</v>
      </c>
      <c r="B131">
        <v>8.5</v>
      </c>
      <c r="C131">
        <v>18.8</v>
      </c>
      <c r="D131">
        <v>0</v>
      </c>
    </row>
    <row r="132" spans="1:4" x14ac:dyDescent="0.25">
      <c r="A132" s="9">
        <v>41770</v>
      </c>
      <c r="B132">
        <v>4.0999999999999996</v>
      </c>
      <c r="C132">
        <v>22.9</v>
      </c>
      <c r="D132">
        <v>0</v>
      </c>
    </row>
    <row r="133" spans="1:4" x14ac:dyDescent="0.25">
      <c r="A133" s="9">
        <v>41771</v>
      </c>
      <c r="B133">
        <v>10.3</v>
      </c>
      <c r="C133">
        <v>23.8</v>
      </c>
      <c r="D133">
        <v>1.2</v>
      </c>
    </row>
    <row r="134" spans="1:4" x14ac:dyDescent="0.25">
      <c r="A134" s="9">
        <v>41772</v>
      </c>
      <c r="B134">
        <v>15.7</v>
      </c>
      <c r="C134">
        <v>28.1</v>
      </c>
      <c r="D134">
        <v>14.9</v>
      </c>
    </row>
    <row r="135" spans="1:4" x14ac:dyDescent="0.25">
      <c r="A135" s="9">
        <v>41773</v>
      </c>
      <c r="B135">
        <v>11.7</v>
      </c>
      <c r="C135">
        <v>18.3</v>
      </c>
      <c r="D135">
        <v>14.6</v>
      </c>
    </row>
    <row r="136" spans="1:4" x14ac:dyDescent="0.25">
      <c r="A136" s="9">
        <v>41774</v>
      </c>
      <c r="B136">
        <v>8.9</v>
      </c>
      <c r="C136">
        <v>17.600000000000001</v>
      </c>
      <c r="D136">
        <v>10.1</v>
      </c>
    </row>
    <row r="137" spans="1:4" x14ac:dyDescent="0.25">
      <c r="A137" s="9">
        <v>41775</v>
      </c>
      <c r="B137">
        <v>3</v>
      </c>
      <c r="C137">
        <v>9.1</v>
      </c>
      <c r="D137">
        <v>0</v>
      </c>
    </row>
    <row r="138" spans="1:4" x14ac:dyDescent="0.25">
      <c r="A138" s="9">
        <v>41776</v>
      </c>
      <c r="B138">
        <v>1.9</v>
      </c>
      <c r="C138">
        <v>11.4</v>
      </c>
      <c r="D138">
        <v>0</v>
      </c>
    </row>
    <row r="139" spans="1:4" x14ac:dyDescent="0.25">
      <c r="A139" s="9">
        <v>41777</v>
      </c>
      <c r="B139">
        <v>4.5999999999999996</v>
      </c>
      <c r="C139">
        <v>17.2</v>
      </c>
      <c r="D139">
        <v>0</v>
      </c>
    </row>
    <row r="140" spans="1:4" x14ac:dyDescent="0.25">
      <c r="A140" s="9">
        <v>41778</v>
      </c>
      <c r="B140">
        <v>8.9</v>
      </c>
      <c r="C140">
        <v>21</v>
      </c>
      <c r="D140">
        <v>0</v>
      </c>
    </row>
    <row r="141" spans="1:4" x14ac:dyDescent="0.25">
      <c r="A141" s="9">
        <v>41779</v>
      </c>
      <c r="B141">
        <v>9.9</v>
      </c>
      <c r="C141">
        <v>16</v>
      </c>
      <c r="D141">
        <v>11.7</v>
      </c>
    </row>
    <row r="142" spans="1:4" x14ac:dyDescent="0.25">
      <c r="A142" s="9">
        <v>41780</v>
      </c>
      <c r="B142">
        <v>10.8</v>
      </c>
      <c r="C142">
        <v>23.9</v>
      </c>
      <c r="D142">
        <v>0.1</v>
      </c>
    </row>
    <row r="143" spans="1:4" x14ac:dyDescent="0.25">
      <c r="A143" s="9">
        <v>41781</v>
      </c>
      <c r="B143">
        <v>7.8</v>
      </c>
      <c r="C143">
        <v>16.8</v>
      </c>
      <c r="D143">
        <v>0.3</v>
      </c>
    </row>
    <row r="144" spans="1:4" x14ac:dyDescent="0.25">
      <c r="A144" s="9">
        <v>41782</v>
      </c>
      <c r="B144">
        <v>6.3</v>
      </c>
      <c r="C144">
        <v>13.7</v>
      </c>
      <c r="D144">
        <v>0</v>
      </c>
    </row>
    <row r="145" spans="1:4" x14ac:dyDescent="0.25">
      <c r="A145" s="9">
        <v>41783</v>
      </c>
      <c r="B145">
        <v>7.3</v>
      </c>
      <c r="C145">
        <v>22.9</v>
      </c>
      <c r="D145">
        <v>0</v>
      </c>
    </row>
    <row r="146" spans="1:4" x14ac:dyDescent="0.25">
      <c r="A146" s="9">
        <v>41784</v>
      </c>
      <c r="B146">
        <v>7.4</v>
      </c>
      <c r="C146">
        <v>25.6</v>
      </c>
      <c r="D146">
        <v>0</v>
      </c>
    </row>
    <row r="147" spans="1:4" x14ac:dyDescent="0.25">
      <c r="A147" s="9">
        <v>41785</v>
      </c>
      <c r="B147">
        <v>14.5</v>
      </c>
      <c r="C147">
        <v>27.6</v>
      </c>
      <c r="D147">
        <v>0</v>
      </c>
    </row>
    <row r="148" spans="1:4" x14ac:dyDescent="0.25">
      <c r="A148" s="9">
        <v>41786</v>
      </c>
      <c r="B148">
        <v>16.899999999999999</v>
      </c>
      <c r="C148">
        <v>26.7</v>
      </c>
      <c r="D148">
        <v>0.1</v>
      </c>
    </row>
    <row r="149" spans="1:4" x14ac:dyDescent="0.25">
      <c r="A149" s="9">
        <v>41787</v>
      </c>
      <c r="B149">
        <v>11.7</v>
      </c>
      <c r="C149">
        <v>21.1</v>
      </c>
      <c r="D149">
        <v>0.1</v>
      </c>
    </row>
    <row r="150" spans="1:4" x14ac:dyDescent="0.25">
      <c r="A150" s="9">
        <v>41788</v>
      </c>
      <c r="B150">
        <v>9.1</v>
      </c>
      <c r="C150">
        <v>21.8</v>
      </c>
      <c r="D150">
        <v>0</v>
      </c>
    </row>
    <row r="151" spans="1:4" x14ac:dyDescent="0.25">
      <c r="A151" s="9">
        <v>41789</v>
      </c>
      <c r="B151">
        <v>9</v>
      </c>
      <c r="C151">
        <v>24.9</v>
      </c>
      <c r="D151">
        <v>0</v>
      </c>
    </row>
    <row r="152" spans="1:4" x14ac:dyDescent="0.25">
      <c r="A152" s="9">
        <v>41790</v>
      </c>
      <c r="B152">
        <v>9.1</v>
      </c>
      <c r="C152">
        <v>22.3</v>
      </c>
      <c r="D152">
        <v>0</v>
      </c>
    </row>
    <row r="153" spans="1:4" x14ac:dyDescent="0.25">
      <c r="A153" s="9">
        <v>41791</v>
      </c>
      <c r="B153">
        <v>7.8</v>
      </c>
      <c r="C153">
        <v>26.7</v>
      </c>
      <c r="D153">
        <v>0</v>
      </c>
    </row>
    <row r="154" spans="1:4" x14ac:dyDescent="0.25">
      <c r="A154" s="9">
        <v>41792</v>
      </c>
      <c r="B154">
        <v>15.1</v>
      </c>
      <c r="C154">
        <v>28.1</v>
      </c>
      <c r="D154">
        <v>1.9</v>
      </c>
    </row>
    <row r="155" spans="1:4" x14ac:dyDescent="0.25">
      <c r="A155" s="9">
        <v>41793</v>
      </c>
      <c r="B155">
        <v>12.1</v>
      </c>
      <c r="C155">
        <v>26.1</v>
      </c>
      <c r="D155">
        <v>9.6</v>
      </c>
    </row>
    <row r="156" spans="1:4" x14ac:dyDescent="0.25">
      <c r="A156" s="9">
        <v>41794</v>
      </c>
      <c r="B156">
        <v>10.9</v>
      </c>
      <c r="C156">
        <v>20.8</v>
      </c>
      <c r="D156">
        <v>0</v>
      </c>
    </row>
    <row r="157" spans="1:4" x14ac:dyDescent="0.25">
      <c r="A157" s="9">
        <v>41795</v>
      </c>
      <c r="B157">
        <v>8.6</v>
      </c>
      <c r="C157">
        <v>19.600000000000001</v>
      </c>
      <c r="D157">
        <v>0</v>
      </c>
    </row>
    <row r="158" spans="1:4" x14ac:dyDescent="0.25">
      <c r="A158" s="9">
        <v>41796</v>
      </c>
      <c r="B158">
        <v>7.6</v>
      </c>
      <c r="C158">
        <v>24.1</v>
      </c>
      <c r="D158">
        <v>0</v>
      </c>
    </row>
    <row r="159" spans="1:4" x14ac:dyDescent="0.25">
      <c r="A159" s="9">
        <v>41797</v>
      </c>
      <c r="B159">
        <v>7.1</v>
      </c>
      <c r="C159">
        <v>26</v>
      </c>
      <c r="D159">
        <v>0</v>
      </c>
    </row>
    <row r="160" spans="1:4" x14ac:dyDescent="0.25">
      <c r="A160" s="9">
        <v>41798</v>
      </c>
      <c r="B160">
        <v>11.1</v>
      </c>
      <c r="C160">
        <v>19.100000000000001</v>
      </c>
      <c r="D160">
        <v>1.8</v>
      </c>
    </row>
    <row r="161" spans="1:4" x14ac:dyDescent="0.25">
      <c r="A161" s="9">
        <v>41799</v>
      </c>
      <c r="B161">
        <v>10.9</v>
      </c>
      <c r="C161">
        <v>25.1</v>
      </c>
      <c r="D161">
        <v>0</v>
      </c>
    </row>
    <row r="162" spans="1:4" x14ac:dyDescent="0.25">
      <c r="A162" s="9">
        <v>41800</v>
      </c>
      <c r="B162">
        <v>12.6</v>
      </c>
      <c r="C162">
        <v>25.8</v>
      </c>
      <c r="D162">
        <v>0</v>
      </c>
    </row>
    <row r="163" spans="1:4" x14ac:dyDescent="0.25">
      <c r="A163" s="9">
        <v>41801</v>
      </c>
      <c r="B163">
        <v>15.5</v>
      </c>
      <c r="C163">
        <v>24.9</v>
      </c>
      <c r="D163">
        <v>5.7</v>
      </c>
    </row>
    <row r="164" spans="1:4" x14ac:dyDescent="0.25">
      <c r="A164" s="9">
        <v>41802</v>
      </c>
      <c r="B164">
        <v>18.2</v>
      </c>
      <c r="C164">
        <v>25.6</v>
      </c>
      <c r="D164">
        <v>0.8</v>
      </c>
    </row>
    <row r="165" spans="1:4" x14ac:dyDescent="0.25">
      <c r="A165" s="9">
        <v>41803</v>
      </c>
      <c r="B165">
        <v>8.9</v>
      </c>
      <c r="C165">
        <v>20.8</v>
      </c>
      <c r="D165">
        <v>4.2</v>
      </c>
    </row>
    <row r="166" spans="1:4" x14ac:dyDescent="0.25">
      <c r="A166" s="9">
        <v>41804</v>
      </c>
      <c r="B166">
        <v>8.9</v>
      </c>
      <c r="C166">
        <v>18.5</v>
      </c>
      <c r="D166">
        <v>0</v>
      </c>
    </row>
    <row r="167" spans="1:4" x14ac:dyDescent="0.25">
      <c r="A167" s="9">
        <v>41805</v>
      </c>
      <c r="B167">
        <v>7.8</v>
      </c>
      <c r="C167">
        <v>25</v>
      </c>
      <c r="D167">
        <v>0</v>
      </c>
    </row>
    <row r="168" spans="1:4" x14ac:dyDescent="0.25">
      <c r="A168" s="9">
        <v>41806</v>
      </c>
      <c r="B168">
        <v>13.4</v>
      </c>
      <c r="C168">
        <v>29.5</v>
      </c>
      <c r="D168">
        <v>0.6</v>
      </c>
    </row>
    <row r="169" spans="1:4" x14ac:dyDescent="0.25">
      <c r="A169" s="9">
        <v>41807</v>
      </c>
      <c r="B169">
        <v>15.5</v>
      </c>
      <c r="C169">
        <v>29.3</v>
      </c>
      <c r="D169">
        <v>0.8</v>
      </c>
    </row>
    <row r="170" spans="1:4" x14ac:dyDescent="0.25">
      <c r="A170" s="9">
        <v>41808</v>
      </c>
      <c r="B170">
        <v>16.600000000000001</v>
      </c>
      <c r="C170">
        <v>25.2</v>
      </c>
      <c r="D170">
        <v>1.9</v>
      </c>
    </row>
    <row r="171" spans="1:4" x14ac:dyDescent="0.25">
      <c r="A171" s="9">
        <v>41809</v>
      </c>
      <c r="B171">
        <v>13.1</v>
      </c>
      <c r="C171">
        <v>25.1</v>
      </c>
      <c r="D171">
        <v>0</v>
      </c>
    </row>
    <row r="172" spans="1:4" x14ac:dyDescent="0.25">
      <c r="A172" s="9">
        <v>41810</v>
      </c>
      <c r="B172">
        <v>8.9</v>
      </c>
      <c r="C172">
        <v>23.9</v>
      </c>
      <c r="D172">
        <v>0</v>
      </c>
    </row>
    <row r="173" spans="1:4" x14ac:dyDescent="0.25">
      <c r="A173" s="9">
        <v>41811</v>
      </c>
      <c r="B173">
        <v>14.9</v>
      </c>
      <c r="C173">
        <v>22.9</v>
      </c>
      <c r="D173">
        <v>0</v>
      </c>
    </row>
    <row r="174" spans="1:4" x14ac:dyDescent="0.25">
      <c r="A174" s="9">
        <v>41812</v>
      </c>
      <c r="B174">
        <v>11.1</v>
      </c>
      <c r="C174">
        <v>26.7</v>
      </c>
      <c r="D174">
        <v>0</v>
      </c>
    </row>
    <row r="175" spans="1:4" x14ac:dyDescent="0.25">
      <c r="A175" s="9">
        <v>41813</v>
      </c>
      <c r="B175">
        <v>12.5</v>
      </c>
      <c r="C175">
        <v>26.4</v>
      </c>
      <c r="D175">
        <v>9.3000000000000007</v>
      </c>
    </row>
    <row r="176" spans="1:4" x14ac:dyDescent="0.25">
      <c r="A176" s="9">
        <v>41814</v>
      </c>
      <c r="B176">
        <v>18.399999999999999</v>
      </c>
      <c r="C176">
        <v>25.9</v>
      </c>
      <c r="D176">
        <v>11.4</v>
      </c>
    </row>
    <row r="177" spans="1:4" x14ac:dyDescent="0.25">
      <c r="A177" s="9">
        <v>41815</v>
      </c>
      <c r="B177">
        <v>17.8</v>
      </c>
      <c r="C177">
        <v>23.9</v>
      </c>
      <c r="D177">
        <v>0</v>
      </c>
    </row>
    <row r="178" spans="1:4" x14ac:dyDescent="0.25">
      <c r="A178" s="9">
        <v>41816</v>
      </c>
      <c r="B178">
        <v>17.399999999999999</v>
      </c>
      <c r="C178">
        <v>25.7</v>
      </c>
      <c r="D178">
        <v>0</v>
      </c>
    </row>
    <row r="179" spans="1:4" x14ac:dyDescent="0.25">
      <c r="A179" s="9">
        <v>41817</v>
      </c>
      <c r="B179">
        <v>14.2</v>
      </c>
      <c r="C179">
        <v>28.4</v>
      </c>
      <c r="D179">
        <v>0</v>
      </c>
    </row>
    <row r="180" spans="1:4" x14ac:dyDescent="0.25">
      <c r="A180" s="9">
        <v>41818</v>
      </c>
      <c r="B180">
        <v>15</v>
      </c>
      <c r="C180">
        <v>30.1</v>
      </c>
      <c r="D180">
        <v>0</v>
      </c>
    </row>
    <row r="181" spans="1:4" x14ac:dyDescent="0.25">
      <c r="A181" s="9">
        <v>41819</v>
      </c>
      <c r="B181">
        <v>18.399999999999999</v>
      </c>
      <c r="C181">
        <v>29</v>
      </c>
      <c r="D181">
        <v>4.3</v>
      </c>
    </row>
    <row r="182" spans="1:4" x14ac:dyDescent="0.25">
      <c r="A182" s="9">
        <v>41820</v>
      </c>
      <c r="B182">
        <v>20.100000000000001</v>
      </c>
      <c r="C182">
        <v>28.4</v>
      </c>
      <c r="D182">
        <v>0.1</v>
      </c>
    </row>
    <row r="183" spans="1:4" x14ac:dyDescent="0.25">
      <c r="A183" s="9">
        <v>41821</v>
      </c>
      <c r="B183">
        <v>20.9</v>
      </c>
      <c r="C183">
        <v>27.2</v>
      </c>
      <c r="D183">
        <v>3.1</v>
      </c>
    </row>
    <row r="184" spans="1:4" x14ac:dyDescent="0.25">
      <c r="A184" s="9">
        <v>41822</v>
      </c>
      <c r="B184">
        <v>15.7</v>
      </c>
      <c r="C184">
        <v>27.1</v>
      </c>
      <c r="D184">
        <v>8.4</v>
      </c>
    </row>
    <row r="185" spans="1:4" x14ac:dyDescent="0.25">
      <c r="A185" s="9">
        <v>41823</v>
      </c>
      <c r="B185">
        <v>11.2</v>
      </c>
      <c r="C185">
        <v>20.100000000000001</v>
      </c>
      <c r="D185">
        <v>0.8</v>
      </c>
    </row>
    <row r="186" spans="1:4" x14ac:dyDescent="0.25">
      <c r="A186" s="9">
        <v>41824</v>
      </c>
      <c r="B186">
        <v>8.6999999999999993</v>
      </c>
      <c r="C186">
        <v>21.7</v>
      </c>
      <c r="D186">
        <v>0</v>
      </c>
    </row>
    <row r="187" spans="1:4" x14ac:dyDescent="0.25">
      <c r="A187" s="9">
        <v>41825</v>
      </c>
      <c r="B187">
        <v>9.1999999999999993</v>
      </c>
      <c r="C187">
        <v>25.7</v>
      </c>
      <c r="D187">
        <v>0</v>
      </c>
    </row>
    <row r="188" spans="1:4" x14ac:dyDescent="0.25">
      <c r="A188" s="9">
        <v>41826</v>
      </c>
      <c r="B188">
        <v>15.9</v>
      </c>
      <c r="C188">
        <v>25.8</v>
      </c>
      <c r="D188">
        <v>0</v>
      </c>
    </row>
    <row r="189" spans="1:4" x14ac:dyDescent="0.25">
      <c r="A189" s="9">
        <v>41827</v>
      </c>
      <c r="B189">
        <v>18.899999999999999</v>
      </c>
      <c r="C189">
        <v>27</v>
      </c>
      <c r="D189">
        <v>59.3</v>
      </c>
    </row>
    <row r="190" spans="1:4" x14ac:dyDescent="0.25">
      <c r="A190" s="9">
        <v>41828</v>
      </c>
      <c r="B190">
        <v>14.7</v>
      </c>
      <c r="C190">
        <v>23.3</v>
      </c>
      <c r="D190">
        <v>14.8</v>
      </c>
    </row>
    <row r="191" spans="1:4" x14ac:dyDescent="0.25">
      <c r="A191" s="9">
        <v>41829</v>
      </c>
      <c r="B191">
        <v>11.9</v>
      </c>
      <c r="C191">
        <v>20.9</v>
      </c>
      <c r="D191">
        <v>0</v>
      </c>
    </row>
    <row r="192" spans="1:4" x14ac:dyDescent="0.25">
      <c r="A192" s="9">
        <v>41830</v>
      </c>
      <c r="B192">
        <v>10.1</v>
      </c>
      <c r="C192">
        <v>22.8</v>
      </c>
      <c r="D192">
        <v>0</v>
      </c>
    </row>
    <row r="193" spans="1:4" x14ac:dyDescent="0.25">
      <c r="A193" s="9">
        <v>41831</v>
      </c>
      <c r="B193">
        <v>10.4</v>
      </c>
      <c r="C193">
        <v>25.6</v>
      </c>
      <c r="D193">
        <v>0</v>
      </c>
    </row>
    <row r="194" spans="1:4" x14ac:dyDescent="0.25">
      <c r="A194" s="9">
        <v>41832</v>
      </c>
      <c r="B194">
        <v>13.6</v>
      </c>
      <c r="C194">
        <v>26.4</v>
      </c>
      <c r="D194">
        <v>0</v>
      </c>
    </row>
    <row r="195" spans="1:4" x14ac:dyDescent="0.25">
      <c r="A195" s="9">
        <v>41833</v>
      </c>
      <c r="B195">
        <v>17.2</v>
      </c>
      <c r="C195">
        <v>26.7</v>
      </c>
      <c r="D195">
        <v>5</v>
      </c>
    </row>
    <row r="196" spans="1:4" x14ac:dyDescent="0.25">
      <c r="A196" s="9">
        <v>41834</v>
      </c>
      <c r="B196">
        <v>13.8</v>
      </c>
      <c r="C196">
        <v>24.7</v>
      </c>
      <c r="D196">
        <v>0</v>
      </c>
    </row>
    <row r="197" spans="1:4" x14ac:dyDescent="0.25">
      <c r="A197" s="9">
        <v>41835</v>
      </c>
      <c r="B197">
        <v>13.4</v>
      </c>
      <c r="C197">
        <v>22</v>
      </c>
      <c r="D197">
        <v>23</v>
      </c>
    </row>
    <row r="198" spans="1:4" x14ac:dyDescent="0.25">
      <c r="A198" s="9">
        <v>41836</v>
      </c>
      <c r="B198">
        <v>10.7</v>
      </c>
      <c r="C198">
        <v>17.899999999999999</v>
      </c>
      <c r="D198">
        <v>1.4</v>
      </c>
    </row>
    <row r="199" spans="1:4" x14ac:dyDescent="0.25">
      <c r="A199" s="9">
        <v>41837</v>
      </c>
      <c r="B199">
        <v>9.4</v>
      </c>
      <c r="C199">
        <v>22.2</v>
      </c>
      <c r="D199">
        <v>0</v>
      </c>
    </row>
    <row r="200" spans="1:4" x14ac:dyDescent="0.25">
      <c r="A200" s="9">
        <v>41838</v>
      </c>
      <c r="B200">
        <v>9.3000000000000007</v>
      </c>
      <c r="C200">
        <v>25.4</v>
      </c>
      <c r="D200">
        <v>0</v>
      </c>
    </row>
    <row r="201" spans="1:4" x14ac:dyDescent="0.25">
      <c r="A201" s="9">
        <v>41839</v>
      </c>
      <c r="B201">
        <v>13.6</v>
      </c>
      <c r="C201">
        <v>21.2</v>
      </c>
      <c r="D201">
        <v>2.4</v>
      </c>
    </row>
    <row r="202" spans="1:4" x14ac:dyDescent="0.25">
      <c r="A202" s="9">
        <v>41840</v>
      </c>
      <c r="B202">
        <v>17.2</v>
      </c>
      <c r="C202">
        <v>24.9</v>
      </c>
      <c r="D202">
        <v>0</v>
      </c>
    </row>
    <row r="203" spans="1:4" x14ac:dyDescent="0.25">
      <c r="A203" s="9">
        <v>41841</v>
      </c>
      <c r="B203">
        <v>16.600000000000001</v>
      </c>
      <c r="C203">
        <v>28.6</v>
      </c>
      <c r="D203">
        <v>0</v>
      </c>
    </row>
    <row r="204" spans="1:4" x14ac:dyDescent="0.25">
      <c r="A204" s="9">
        <v>41842</v>
      </c>
      <c r="B204">
        <v>15.8</v>
      </c>
      <c r="C204">
        <v>29</v>
      </c>
      <c r="D204">
        <v>0</v>
      </c>
    </row>
    <row r="205" spans="1:4" x14ac:dyDescent="0.25">
      <c r="A205" s="9">
        <v>41843</v>
      </c>
      <c r="B205">
        <v>13</v>
      </c>
      <c r="C205">
        <v>23.9</v>
      </c>
      <c r="D205">
        <v>0</v>
      </c>
    </row>
    <row r="206" spans="1:4" x14ac:dyDescent="0.25">
      <c r="A206" s="9">
        <v>41844</v>
      </c>
      <c r="B206">
        <v>10.6</v>
      </c>
      <c r="C206">
        <v>22.8</v>
      </c>
      <c r="D206">
        <v>0</v>
      </c>
    </row>
    <row r="207" spans="1:4" x14ac:dyDescent="0.25">
      <c r="A207" s="9">
        <v>41845</v>
      </c>
      <c r="B207">
        <v>9.5</v>
      </c>
      <c r="C207">
        <v>23.9</v>
      </c>
      <c r="D207">
        <v>0</v>
      </c>
    </row>
    <row r="208" spans="1:4" x14ac:dyDescent="0.25">
      <c r="A208" s="9">
        <v>41846</v>
      </c>
      <c r="B208">
        <v>16.3</v>
      </c>
      <c r="C208">
        <v>24.3</v>
      </c>
      <c r="D208">
        <v>0</v>
      </c>
    </row>
    <row r="209" spans="1:4" x14ac:dyDescent="0.25">
      <c r="A209" s="9">
        <v>41847</v>
      </c>
      <c r="B209">
        <v>16.2</v>
      </c>
      <c r="C209">
        <v>26</v>
      </c>
      <c r="D209">
        <v>14.7</v>
      </c>
    </row>
    <row r="210" spans="1:4" x14ac:dyDescent="0.25">
      <c r="A210" s="9">
        <v>41848</v>
      </c>
      <c r="B210">
        <v>10.9</v>
      </c>
      <c r="C210">
        <v>19</v>
      </c>
      <c r="D210">
        <v>27.6</v>
      </c>
    </row>
    <row r="211" spans="1:4" x14ac:dyDescent="0.25">
      <c r="A211" s="9">
        <v>41849</v>
      </c>
      <c r="B211">
        <v>10.3</v>
      </c>
      <c r="C211">
        <v>19.5</v>
      </c>
      <c r="D211">
        <v>0</v>
      </c>
    </row>
    <row r="212" spans="1:4" x14ac:dyDescent="0.25">
      <c r="A212" s="9">
        <v>41850</v>
      </c>
      <c r="B212">
        <v>11.6</v>
      </c>
      <c r="C212">
        <v>21.7</v>
      </c>
      <c r="D212">
        <v>5.4</v>
      </c>
    </row>
    <row r="213" spans="1:4" x14ac:dyDescent="0.25">
      <c r="A213" s="9">
        <v>41851</v>
      </c>
      <c r="B213">
        <v>10.9</v>
      </c>
      <c r="C213">
        <v>23.7</v>
      </c>
      <c r="D213">
        <v>0</v>
      </c>
    </row>
    <row r="214" spans="1:4" x14ac:dyDescent="0.25">
      <c r="A214" s="9">
        <v>41852</v>
      </c>
      <c r="B214">
        <v>14.1</v>
      </c>
      <c r="C214">
        <v>26.2</v>
      </c>
      <c r="D214">
        <v>8.6</v>
      </c>
    </row>
    <row r="215" spans="1:4" x14ac:dyDescent="0.25">
      <c r="A215" s="9">
        <v>41853</v>
      </c>
      <c r="B215">
        <v>13.4</v>
      </c>
      <c r="C215">
        <v>26.5</v>
      </c>
      <c r="D215">
        <v>59.4</v>
      </c>
    </row>
    <row r="216" spans="1:4" x14ac:dyDescent="0.25">
      <c r="A216" s="9">
        <v>41854</v>
      </c>
      <c r="B216">
        <v>13.9</v>
      </c>
      <c r="C216">
        <v>27.6</v>
      </c>
      <c r="D216">
        <v>0</v>
      </c>
    </row>
    <row r="217" spans="1:4" x14ac:dyDescent="0.25">
      <c r="A217" s="9">
        <v>41855</v>
      </c>
      <c r="B217">
        <v>15.3</v>
      </c>
      <c r="C217">
        <v>27.1</v>
      </c>
      <c r="D217">
        <v>0</v>
      </c>
    </row>
    <row r="218" spans="1:4" x14ac:dyDescent="0.25">
      <c r="A218" s="9">
        <v>41856</v>
      </c>
      <c r="B218">
        <v>15.2</v>
      </c>
      <c r="C218">
        <v>24.7</v>
      </c>
      <c r="D218">
        <v>0.8</v>
      </c>
    </row>
    <row r="219" spans="1:4" x14ac:dyDescent="0.25">
      <c r="A219" s="9">
        <v>41857</v>
      </c>
      <c r="B219">
        <v>12.6</v>
      </c>
      <c r="C219">
        <v>23.7</v>
      </c>
      <c r="D219">
        <v>0</v>
      </c>
    </row>
    <row r="220" spans="1:4" x14ac:dyDescent="0.25">
      <c r="A220" s="9">
        <v>41858</v>
      </c>
      <c r="B220">
        <v>12.3</v>
      </c>
      <c r="C220">
        <v>23.5</v>
      </c>
      <c r="D220">
        <v>0</v>
      </c>
    </row>
    <row r="221" spans="1:4" x14ac:dyDescent="0.25">
      <c r="A221" s="9">
        <v>41859</v>
      </c>
      <c r="B221">
        <v>9.9</v>
      </c>
      <c r="C221">
        <v>25.1</v>
      </c>
      <c r="D221">
        <v>0</v>
      </c>
    </row>
    <row r="222" spans="1:4" x14ac:dyDescent="0.25">
      <c r="A222" s="9">
        <v>41860</v>
      </c>
      <c r="B222">
        <v>11</v>
      </c>
      <c r="C222">
        <v>26.1</v>
      </c>
      <c r="D222">
        <v>0</v>
      </c>
    </row>
    <row r="223" spans="1:4" x14ac:dyDescent="0.25">
      <c r="A223" s="9">
        <v>41861</v>
      </c>
      <c r="B223">
        <v>10.9</v>
      </c>
      <c r="C223">
        <v>26.7</v>
      </c>
      <c r="D223">
        <v>0</v>
      </c>
    </row>
    <row r="224" spans="1:4" x14ac:dyDescent="0.25">
      <c r="A224" s="9">
        <v>41862</v>
      </c>
      <c r="B224">
        <v>14.1</v>
      </c>
      <c r="C224">
        <v>25.7</v>
      </c>
      <c r="D224">
        <v>14.5</v>
      </c>
    </row>
    <row r="225" spans="1:4" x14ac:dyDescent="0.25">
      <c r="A225" s="9">
        <v>41863</v>
      </c>
      <c r="B225">
        <v>16.5</v>
      </c>
      <c r="C225">
        <v>25</v>
      </c>
      <c r="D225">
        <v>4.3</v>
      </c>
    </row>
    <row r="226" spans="1:4" x14ac:dyDescent="0.25">
      <c r="A226" s="9">
        <v>41864</v>
      </c>
      <c r="B226">
        <v>12.3</v>
      </c>
      <c r="C226">
        <v>17.7</v>
      </c>
      <c r="D226">
        <v>0.1</v>
      </c>
    </row>
    <row r="227" spans="1:4" x14ac:dyDescent="0.25">
      <c r="A227" s="9">
        <v>41865</v>
      </c>
      <c r="B227">
        <v>10.8</v>
      </c>
      <c r="C227">
        <v>15.9</v>
      </c>
      <c r="D227">
        <v>0.1</v>
      </c>
    </row>
    <row r="228" spans="1:4" x14ac:dyDescent="0.25">
      <c r="A228" s="9">
        <v>41866</v>
      </c>
      <c r="B228">
        <v>10.3</v>
      </c>
      <c r="C228">
        <v>20.6</v>
      </c>
      <c r="D228">
        <v>0</v>
      </c>
    </row>
    <row r="229" spans="1:4" x14ac:dyDescent="0.25">
      <c r="A229" s="9">
        <v>41867</v>
      </c>
      <c r="B229">
        <v>12.7</v>
      </c>
      <c r="C229">
        <v>18.7</v>
      </c>
      <c r="D229">
        <v>1.8</v>
      </c>
    </row>
    <row r="230" spans="1:4" x14ac:dyDescent="0.25">
      <c r="A230" s="9">
        <v>41868</v>
      </c>
      <c r="B230">
        <v>12.1</v>
      </c>
      <c r="C230">
        <v>22.9</v>
      </c>
      <c r="D230">
        <v>0</v>
      </c>
    </row>
    <row r="231" spans="1:4" x14ac:dyDescent="0.25">
      <c r="A231" s="9">
        <v>41869</v>
      </c>
      <c r="B231">
        <v>10.199999999999999</v>
      </c>
      <c r="C231">
        <v>23.8</v>
      </c>
      <c r="D231">
        <v>0</v>
      </c>
    </row>
    <row r="232" spans="1:4" x14ac:dyDescent="0.25">
      <c r="A232" s="9">
        <v>41870</v>
      </c>
      <c r="B232">
        <v>9</v>
      </c>
      <c r="C232">
        <v>25</v>
      </c>
      <c r="D232">
        <v>0</v>
      </c>
    </row>
    <row r="233" spans="1:4" x14ac:dyDescent="0.25">
      <c r="A233" s="9">
        <v>41871</v>
      </c>
      <c r="B233">
        <v>16.5</v>
      </c>
      <c r="C233">
        <v>24.7</v>
      </c>
      <c r="D233">
        <v>1.5</v>
      </c>
    </row>
    <row r="234" spans="1:4" x14ac:dyDescent="0.25">
      <c r="A234" s="9">
        <v>41872</v>
      </c>
      <c r="B234">
        <v>16.100000000000001</v>
      </c>
      <c r="C234">
        <v>26.4</v>
      </c>
      <c r="D234">
        <v>0.4</v>
      </c>
    </row>
    <row r="235" spans="1:4" x14ac:dyDescent="0.25">
      <c r="A235" s="9">
        <v>41873</v>
      </c>
      <c r="B235">
        <v>15</v>
      </c>
      <c r="C235">
        <v>27.3</v>
      </c>
      <c r="D235">
        <v>0</v>
      </c>
    </row>
    <row r="236" spans="1:4" x14ac:dyDescent="0.25">
      <c r="A236" s="9">
        <v>41874</v>
      </c>
      <c r="B236">
        <v>15.7</v>
      </c>
      <c r="C236">
        <v>23.4</v>
      </c>
      <c r="D236">
        <v>0</v>
      </c>
    </row>
    <row r="237" spans="1:4" x14ac:dyDescent="0.25">
      <c r="A237" s="9">
        <v>41875</v>
      </c>
      <c r="B237">
        <v>16.600000000000001</v>
      </c>
      <c r="C237">
        <v>23.4</v>
      </c>
      <c r="D237">
        <v>0</v>
      </c>
    </row>
    <row r="238" spans="1:4" x14ac:dyDescent="0.25">
      <c r="A238" s="9">
        <v>41876</v>
      </c>
      <c r="B238">
        <v>12.8</v>
      </c>
      <c r="C238">
        <v>27.1</v>
      </c>
      <c r="D238">
        <v>0</v>
      </c>
    </row>
    <row r="239" spans="1:4" x14ac:dyDescent="0.25">
      <c r="A239" s="9">
        <v>41877</v>
      </c>
      <c r="B239">
        <v>17.7</v>
      </c>
      <c r="C239">
        <v>29.8</v>
      </c>
      <c r="D239">
        <v>0</v>
      </c>
    </row>
    <row r="240" spans="1:4" x14ac:dyDescent="0.25">
      <c r="A240" s="9">
        <v>41878</v>
      </c>
      <c r="B240">
        <v>11.5</v>
      </c>
      <c r="C240">
        <v>21.3</v>
      </c>
      <c r="D240">
        <v>0</v>
      </c>
    </row>
    <row r="241" spans="1:4" x14ac:dyDescent="0.25">
      <c r="A241" s="9">
        <v>41879</v>
      </c>
      <c r="B241">
        <v>9.8000000000000007</v>
      </c>
      <c r="C241">
        <v>21.4</v>
      </c>
      <c r="D241">
        <v>0</v>
      </c>
    </row>
    <row r="242" spans="1:4" x14ac:dyDescent="0.25">
      <c r="A242" s="9">
        <v>41880</v>
      </c>
      <c r="B242">
        <v>9.6999999999999993</v>
      </c>
      <c r="C242">
        <v>24</v>
      </c>
      <c r="D242">
        <v>0</v>
      </c>
    </row>
    <row r="243" spans="1:4" x14ac:dyDescent="0.25">
      <c r="A243" s="9">
        <v>41881</v>
      </c>
      <c r="B243">
        <v>16.899999999999999</v>
      </c>
      <c r="C243">
        <v>28.8</v>
      </c>
      <c r="D243">
        <v>0</v>
      </c>
    </row>
    <row r="244" spans="1:4" x14ac:dyDescent="0.25">
      <c r="A244" s="9">
        <v>41882</v>
      </c>
      <c r="B244">
        <v>21.9</v>
      </c>
      <c r="C244">
        <v>27.3</v>
      </c>
      <c r="D244">
        <v>0</v>
      </c>
    </row>
    <row r="245" spans="1:4" x14ac:dyDescent="0.25">
      <c r="A245" s="9">
        <v>41883</v>
      </c>
      <c r="B245">
        <v>17.399999999999999</v>
      </c>
      <c r="C245">
        <v>19.7</v>
      </c>
      <c r="D245">
        <v>5.6</v>
      </c>
    </row>
    <row r="246" spans="1:4" x14ac:dyDescent="0.25">
      <c r="A246" s="9">
        <v>41884</v>
      </c>
      <c r="B246">
        <v>14.7</v>
      </c>
      <c r="C246">
        <v>21.5</v>
      </c>
      <c r="D246">
        <v>15.8</v>
      </c>
    </row>
    <row r="247" spans="1:4" x14ac:dyDescent="0.25">
      <c r="A247" s="9">
        <v>41885</v>
      </c>
      <c r="B247">
        <v>13.6</v>
      </c>
      <c r="C247">
        <v>26.3</v>
      </c>
      <c r="D247">
        <v>0.2</v>
      </c>
    </row>
    <row r="248" spans="1:4" x14ac:dyDescent="0.25">
      <c r="A248" s="9">
        <v>41886</v>
      </c>
      <c r="B248">
        <v>15.1</v>
      </c>
      <c r="C248">
        <v>27.3</v>
      </c>
      <c r="D248">
        <v>0</v>
      </c>
    </row>
    <row r="249" spans="1:4" x14ac:dyDescent="0.25">
      <c r="A249" s="9">
        <v>41887</v>
      </c>
      <c r="B249">
        <v>19</v>
      </c>
      <c r="C249">
        <v>29.1</v>
      </c>
      <c r="D249">
        <v>38.4</v>
      </c>
    </row>
    <row r="250" spans="1:4" x14ac:dyDescent="0.25">
      <c r="A250" s="9">
        <v>41888</v>
      </c>
      <c r="B250">
        <v>11.1</v>
      </c>
      <c r="C250">
        <v>19.7</v>
      </c>
      <c r="D250">
        <v>15.4</v>
      </c>
    </row>
    <row r="251" spans="1:4" x14ac:dyDescent="0.25">
      <c r="A251" s="9">
        <v>41889</v>
      </c>
      <c r="B251">
        <v>9.6999999999999993</v>
      </c>
      <c r="C251">
        <v>22.1</v>
      </c>
      <c r="D251">
        <v>0</v>
      </c>
    </row>
    <row r="252" spans="1:4" x14ac:dyDescent="0.25">
      <c r="A252" s="9">
        <v>41890</v>
      </c>
      <c r="B252">
        <v>8.8000000000000007</v>
      </c>
      <c r="C252">
        <v>23</v>
      </c>
      <c r="D252">
        <v>0</v>
      </c>
    </row>
    <row r="253" spans="1:4" x14ac:dyDescent="0.25">
      <c r="A253" s="9">
        <v>41891</v>
      </c>
      <c r="B253">
        <v>15.7</v>
      </c>
      <c r="C253">
        <v>21.9</v>
      </c>
      <c r="D253">
        <v>0</v>
      </c>
    </row>
    <row r="254" spans="1:4" x14ac:dyDescent="0.25">
      <c r="A254" s="9">
        <v>41892</v>
      </c>
      <c r="B254">
        <v>15</v>
      </c>
      <c r="C254">
        <v>22.3</v>
      </c>
      <c r="D254">
        <v>48.8</v>
      </c>
    </row>
    <row r="255" spans="1:4" x14ac:dyDescent="0.25">
      <c r="A255" s="9">
        <v>41893</v>
      </c>
      <c r="B255">
        <v>9.8000000000000007</v>
      </c>
      <c r="C255">
        <v>22.4</v>
      </c>
      <c r="D255">
        <v>9</v>
      </c>
    </row>
    <row r="256" spans="1:4" x14ac:dyDescent="0.25">
      <c r="A256" s="9">
        <v>41894</v>
      </c>
      <c r="B256">
        <v>8.9</v>
      </c>
      <c r="C256">
        <v>13.4</v>
      </c>
      <c r="D256">
        <v>0.4</v>
      </c>
    </row>
    <row r="257" spans="1:4" x14ac:dyDescent="0.25">
      <c r="A257" s="9">
        <v>41895</v>
      </c>
      <c r="B257">
        <v>6.7</v>
      </c>
      <c r="C257">
        <v>12.9</v>
      </c>
      <c r="D257">
        <v>3.8</v>
      </c>
    </row>
    <row r="258" spans="1:4" x14ac:dyDescent="0.25">
      <c r="A258" s="9">
        <v>41896</v>
      </c>
      <c r="B258">
        <v>3.3</v>
      </c>
      <c r="C258">
        <v>15.3</v>
      </c>
      <c r="D258">
        <v>0.2</v>
      </c>
    </row>
    <row r="259" spans="1:4" x14ac:dyDescent="0.25">
      <c r="A259" s="9">
        <v>41897</v>
      </c>
      <c r="B259">
        <v>7.8</v>
      </c>
      <c r="C259">
        <v>16.600000000000001</v>
      </c>
      <c r="D259">
        <v>1</v>
      </c>
    </row>
    <row r="260" spans="1:4" x14ac:dyDescent="0.25">
      <c r="A260" s="9">
        <v>41898</v>
      </c>
      <c r="B260">
        <v>7.6</v>
      </c>
      <c r="C260">
        <v>17.2</v>
      </c>
      <c r="D260">
        <v>0.2</v>
      </c>
    </row>
    <row r="261" spans="1:4" x14ac:dyDescent="0.25">
      <c r="A261" s="9">
        <v>41899</v>
      </c>
      <c r="B261">
        <v>6.1</v>
      </c>
      <c r="C261">
        <v>19.399999999999999</v>
      </c>
      <c r="D261">
        <v>0</v>
      </c>
    </row>
    <row r="262" spans="1:4" x14ac:dyDescent="0.25">
      <c r="A262" s="9">
        <v>41900</v>
      </c>
      <c r="B262">
        <v>4.7</v>
      </c>
      <c r="C262">
        <v>14.7</v>
      </c>
      <c r="D262">
        <v>0.2</v>
      </c>
    </row>
    <row r="263" spans="1:4" x14ac:dyDescent="0.25">
      <c r="A263" s="9">
        <v>41901</v>
      </c>
      <c r="B263">
        <v>2.6</v>
      </c>
      <c r="C263">
        <v>15.3</v>
      </c>
      <c r="D263">
        <v>0</v>
      </c>
    </row>
    <row r="264" spans="1:4" x14ac:dyDescent="0.25">
      <c r="A264" s="9">
        <v>41902</v>
      </c>
      <c r="B264">
        <v>7.5</v>
      </c>
      <c r="C264">
        <v>23.1</v>
      </c>
      <c r="D264">
        <v>1.4</v>
      </c>
    </row>
    <row r="265" spans="1:4" x14ac:dyDescent="0.25">
      <c r="A265" s="9">
        <v>41903</v>
      </c>
      <c r="B265">
        <v>8.9</v>
      </c>
      <c r="C265">
        <v>21</v>
      </c>
      <c r="D265">
        <v>19.399999999999999</v>
      </c>
    </row>
    <row r="266" spans="1:4" x14ac:dyDescent="0.25">
      <c r="A266" s="9">
        <v>41904</v>
      </c>
      <c r="B266">
        <v>6.9</v>
      </c>
      <c r="C266">
        <v>13.1</v>
      </c>
      <c r="D266">
        <v>0</v>
      </c>
    </row>
    <row r="267" spans="1:4" x14ac:dyDescent="0.25">
      <c r="A267" s="9">
        <v>41905</v>
      </c>
      <c r="B267">
        <v>8.1999999999999993</v>
      </c>
      <c r="C267">
        <v>20.399999999999999</v>
      </c>
      <c r="D267">
        <v>0</v>
      </c>
    </row>
    <row r="268" spans="1:4" x14ac:dyDescent="0.25">
      <c r="A268" s="9">
        <v>41906</v>
      </c>
      <c r="B268">
        <v>6.8</v>
      </c>
      <c r="C268">
        <v>23.1</v>
      </c>
      <c r="D268">
        <v>0</v>
      </c>
    </row>
    <row r="269" spans="1:4" x14ac:dyDescent="0.25">
      <c r="A269" s="9">
        <v>41907</v>
      </c>
      <c r="B269">
        <v>8</v>
      </c>
      <c r="C269">
        <v>22.3</v>
      </c>
      <c r="D269">
        <v>0</v>
      </c>
    </row>
    <row r="270" spans="1:4" x14ac:dyDescent="0.25">
      <c r="A270" s="9">
        <v>41908</v>
      </c>
      <c r="B270">
        <v>7.6</v>
      </c>
      <c r="C270">
        <v>24.6</v>
      </c>
      <c r="D270">
        <v>0</v>
      </c>
    </row>
    <row r="271" spans="1:4" x14ac:dyDescent="0.25">
      <c r="A271" s="9">
        <v>41909</v>
      </c>
      <c r="B271">
        <v>9.1999999999999993</v>
      </c>
      <c r="C271">
        <v>25.9</v>
      </c>
      <c r="D271">
        <v>0</v>
      </c>
    </row>
    <row r="272" spans="1:4" x14ac:dyDescent="0.25">
      <c r="A272" s="9">
        <v>41910</v>
      </c>
      <c r="B272">
        <v>10</v>
      </c>
      <c r="C272">
        <v>25.4</v>
      </c>
      <c r="D272">
        <v>0</v>
      </c>
    </row>
    <row r="273" spans="1:4" x14ac:dyDescent="0.25">
      <c r="A273" s="9">
        <v>41911</v>
      </c>
      <c r="B273">
        <v>10.4</v>
      </c>
      <c r="C273">
        <v>24.2</v>
      </c>
      <c r="D273">
        <v>0</v>
      </c>
    </row>
    <row r="274" spans="1:4" x14ac:dyDescent="0.25">
      <c r="A274" s="9">
        <v>41912</v>
      </c>
      <c r="B274">
        <v>14.5</v>
      </c>
      <c r="C274">
        <v>17.7</v>
      </c>
      <c r="D274">
        <v>0</v>
      </c>
    </row>
    <row r="275" spans="1:4" x14ac:dyDescent="0.25">
      <c r="A275" s="9">
        <v>41913</v>
      </c>
      <c r="B275">
        <v>13.4</v>
      </c>
      <c r="C275">
        <v>16.100000000000001</v>
      </c>
      <c r="D275">
        <v>0.2</v>
      </c>
    </row>
    <row r="276" spans="1:4" x14ac:dyDescent="0.25">
      <c r="A276" s="9">
        <v>41914</v>
      </c>
      <c r="B276">
        <v>14.5</v>
      </c>
      <c r="C276">
        <v>20.9</v>
      </c>
      <c r="D276">
        <v>0</v>
      </c>
    </row>
    <row r="277" spans="1:4" x14ac:dyDescent="0.25">
      <c r="A277" s="9">
        <v>41915</v>
      </c>
      <c r="B277">
        <v>12.4</v>
      </c>
      <c r="C277">
        <v>21.2</v>
      </c>
      <c r="D277">
        <v>15.8</v>
      </c>
    </row>
    <row r="278" spans="1:4" x14ac:dyDescent="0.25">
      <c r="A278" s="9">
        <v>41916</v>
      </c>
      <c r="B278">
        <v>3.4</v>
      </c>
      <c r="C278">
        <v>12.2</v>
      </c>
      <c r="D278">
        <v>6.4</v>
      </c>
    </row>
    <row r="279" spans="1:4" x14ac:dyDescent="0.25">
      <c r="A279" s="9">
        <v>41917</v>
      </c>
      <c r="B279">
        <v>2.9</v>
      </c>
      <c r="C279">
        <v>11.3</v>
      </c>
      <c r="D279">
        <v>0.2</v>
      </c>
    </row>
    <row r="280" spans="1:4" x14ac:dyDescent="0.25">
      <c r="A280" s="9">
        <v>41918</v>
      </c>
      <c r="B280">
        <v>7</v>
      </c>
      <c r="C280">
        <v>16.399999999999999</v>
      </c>
      <c r="D280">
        <v>9.6</v>
      </c>
    </row>
    <row r="281" spans="1:4" x14ac:dyDescent="0.25">
      <c r="A281" s="9">
        <v>41919</v>
      </c>
      <c r="B281">
        <v>8</v>
      </c>
      <c r="C281">
        <v>15.9</v>
      </c>
      <c r="D281">
        <v>0.8</v>
      </c>
    </row>
    <row r="282" spans="1:4" x14ac:dyDescent="0.25">
      <c r="A282" s="9">
        <v>41920</v>
      </c>
      <c r="B282">
        <v>5.6</v>
      </c>
      <c r="C282">
        <v>10.9</v>
      </c>
      <c r="D282">
        <v>0</v>
      </c>
    </row>
    <row r="283" spans="1:4" x14ac:dyDescent="0.25">
      <c r="A283" s="9">
        <v>41921</v>
      </c>
      <c r="B283">
        <v>3.6</v>
      </c>
      <c r="C283">
        <v>12.1</v>
      </c>
      <c r="D283">
        <v>0.2</v>
      </c>
    </row>
    <row r="284" spans="1:4" x14ac:dyDescent="0.25">
      <c r="A284" s="9">
        <v>41922</v>
      </c>
      <c r="B284">
        <v>1.7</v>
      </c>
      <c r="C284">
        <v>11.3</v>
      </c>
      <c r="D284">
        <v>0</v>
      </c>
    </row>
    <row r="285" spans="1:4" x14ac:dyDescent="0.25">
      <c r="A285" s="9">
        <v>41923</v>
      </c>
      <c r="B285">
        <v>0.8</v>
      </c>
      <c r="C285">
        <v>11.9</v>
      </c>
      <c r="D285">
        <v>0</v>
      </c>
    </row>
    <row r="286" spans="1:4" x14ac:dyDescent="0.25">
      <c r="A286" s="9">
        <v>41924</v>
      </c>
      <c r="B286">
        <v>-1.1000000000000001</v>
      </c>
      <c r="C286">
        <v>13</v>
      </c>
      <c r="D286">
        <v>0</v>
      </c>
    </row>
    <row r="287" spans="1:4" x14ac:dyDescent="0.25">
      <c r="A287" s="9">
        <v>41925</v>
      </c>
      <c r="B287">
        <v>5.5</v>
      </c>
      <c r="C287">
        <v>17.2</v>
      </c>
      <c r="D287">
        <v>0</v>
      </c>
    </row>
    <row r="288" spans="1:4" x14ac:dyDescent="0.25">
      <c r="A288" s="9">
        <v>41926</v>
      </c>
      <c r="B288">
        <v>15.3</v>
      </c>
      <c r="C288">
        <v>21.3</v>
      </c>
      <c r="D288">
        <v>5.6</v>
      </c>
    </row>
    <row r="289" spans="1:4" x14ac:dyDescent="0.25">
      <c r="A289" s="9">
        <v>41927</v>
      </c>
      <c r="B289">
        <v>10.3</v>
      </c>
      <c r="C289">
        <v>17</v>
      </c>
      <c r="D289">
        <v>8.4</v>
      </c>
    </row>
    <row r="290" spans="1:4" x14ac:dyDescent="0.25">
      <c r="A290" s="9">
        <v>41928</v>
      </c>
      <c r="B290">
        <v>11.1</v>
      </c>
      <c r="C290">
        <v>17.2</v>
      </c>
      <c r="D290">
        <v>8.4</v>
      </c>
    </row>
    <row r="291" spans="1:4" x14ac:dyDescent="0.25">
      <c r="A291" s="9">
        <v>41929</v>
      </c>
      <c r="B291">
        <v>10.7</v>
      </c>
      <c r="C291">
        <v>14.4</v>
      </c>
      <c r="D291">
        <v>1.2</v>
      </c>
    </row>
    <row r="292" spans="1:4" x14ac:dyDescent="0.25">
      <c r="A292" s="9">
        <v>41930</v>
      </c>
      <c r="B292">
        <v>3.8</v>
      </c>
      <c r="C292">
        <v>10.6</v>
      </c>
      <c r="D292">
        <v>1.2</v>
      </c>
    </row>
    <row r="293" spans="1:4" x14ac:dyDescent="0.25">
      <c r="A293" s="9">
        <v>41931</v>
      </c>
      <c r="B293">
        <v>-0.3</v>
      </c>
      <c r="C293">
        <v>8.9</v>
      </c>
      <c r="D293">
        <v>0</v>
      </c>
    </row>
    <row r="294" spans="1:4" x14ac:dyDescent="0.25">
      <c r="A294" s="9">
        <v>41932</v>
      </c>
      <c r="B294">
        <v>4.5999999999999996</v>
      </c>
      <c r="C294">
        <v>12</v>
      </c>
      <c r="D294">
        <v>2.6</v>
      </c>
    </row>
    <row r="295" spans="1:4" x14ac:dyDescent="0.25">
      <c r="A295" s="9">
        <v>41933</v>
      </c>
      <c r="B295">
        <v>5.2</v>
      </c>
      <c r="C295">
        <v>9.5</v>
      </c>
      <c r="D295">
        <v>8.1999999999999993</v>
      </c>
    </row>
    <row r="296" spans="1:4" x14ac:dyDescent="0.25">
      <c r="A296" s="9">
        <v>41934</v>
      </c>
      <c r="B296">
        <v>2.2000000000000002</v>
      </c>
      <c r="C296">
        <v>13.4</v>
      </c>
      <c r="D296">
        <v>0</v>
      </c>
    </row>
    <row r="297" spans="1:4" x14ac:dyDescent="0.25">
      <c r="A297" s="9">
        <v>41935</v>
      </c>
      <c r="B297">
        <v>1</v>
      </c>
      <c r="C297">
        <v>14.8</v>
      </c>
      <c r="D297">
        <v>0</v>
      </c>
    </row>
    <row r="298" spans="1:4" x14ac:dyDescent="0.25">
      <c r="A298" s="9">
        <v>41936</v>
      </c>
      <c r="B298">
        <v>0.5</v>
      </c>
      <c r="C298">
        <v>15.6</v>
      </c>
      <c r="D298">
        <v>0.2</v>
      </c>
    </row>
    <row r="299" spans="1:4" x14ac:dyDescent="0.25">
      <c r="A299" s="9">
        <v>41937</v>
      </c>
      <c r="B299">
        <v>8.1</v>
      </c>
      <c r="C299">
        <v>15.7</v>
      </c>
      <c r="D299">
        <v>0</v>
      </c>
    </row>
    <row r="300" spans="1:4" x14ac:dyDescent="0.25">
      <c r="A300" s="9">
        <v>41938</v>
      </c>
      <c r="B300">
        <v>0.9</v>
      </c>
      <c r="C300">
        <v>9</v>
      </c>
      <c r="D300">
        <v>0</v>
      </c>
    </row>
    <row r="301" spans="1:4" x14ac:dyDescent="0.25">
      <c r="A301" s="9">
        <v>41939</v>
      </c>
      <c r="B301">
        <v>-0.9</v>
      </c>
      <c r="C301">
        <v>13.4</v>
      </c>
      <c r="D301">
        <v>0.6</v>
      </c>
    </row>
    <row r="302" spans="1:4" x14ac:dyDescent="0.25">
      <c r="A302" s="9">
        <v>41940</v>
      </c>
      <c r="B302">
        <v>8.8000000000000007</v>
      </c>
      <c r="C302">
        <v>18.7</v>
      </c>
      <c r="D302">
        <v>2.4</v>
      </c>
    </row>
    <row r="303" spans="1:4" x14ac:dyDescent="0.25">
      <c r="A303" s="9">
        <v>41941</v>
      </c>
      <c r="B303">
        <v>3.8</v>
      </c>
      <c r="C303">
        <v>10.3</v>
      </c>
      <c r="D303">
        <v>0.4</v>
      </c>
    </row>
    <row r="304" spans="1:4" x14ac:dyDescent="0.25">
      <c r="A304" s="9">
        <v>41942</v>
      </c>
      <c r="B304">
        <v>2.6</v>
      </c>
      <c r="C304">
        <v>7.9</v>
      </c>
      <c r="D304">
        <v>0</v>
      </c>
    </row>
    <row r="305" spans="1:4" x14ac:dyDescent="0.25">
      <c r="A305" s="9">
        <v>41943</v>
      </c>
      <c r="B305">
        <v>0.6</v>
      </c>
      <c r="C305">
        <v>5.8</v>
      </c>
      <c r="D305">
        <v>7.2</v>
      </c>
    </row>
    <row r="306" spans="1:4" x14ac:dyDescent="0.25">
      <c r="A306" s="9">
        <v>41944</v>
      </c>
      <c r="B306">
        <v>-0.4</v>
      </c>
      <c r="C306">
        <v>2.2000000000000002</v>
      </c>
      <c r="D306">
        <v>1.6</v>
      </c>
    </row>
    <row r="307" spans="1:4" x14ac:dyDescent="0.25">
      <c r="A307" s="9">
        <v>41945</v>
      </c>
      <c r="B307">
        <v>-2.7</v>
      </c>
      <c r="C307">
        <v>6.9</v>
      </c>
      <c r="D307">
        <v>0</v>
      </c>
    </row>
    <row r="308" spans="1:4" x14ac:dyDescent="0.25">
      <c r="A308" s="9">
        <v>41946</v>
      </c>
      <c r="B308">
        <v>2.2999999999999998</v>
      </c>
      <c r="C308">
        <v>12.4</v>
      </c>
      <c r="D308">
        <v>0</v>
      </c>
    </row>
    <row r="309" spans="1:4" x14ac:dyDescent="0.25">
      <c r="A309" s="9">
        <v>41947</v>
      </c>
      <c r="B309">
        <v>6.7</v>
      </c>
      <c r="C309">
        <v>11.8</v>
      </c>
      <c r="D309">
        <v>5.4</v>
      </c>
    </row>
    <row r="310" spans="1:4" x14ac:dyDescent="0.25">
      <c r="A310" s="9">
        <v>41948</v>
      </c>
      <c r="B310">
        <v>0.2</v>
      </c>
      <c r="C310">
        <v>8.1</v>
      </c>
      <c r="D310">
        <v>0</v>
      </c>
    </row>
    <row r="311" spans="1:4" x14ac:dyDescent="0.25">
      <c r="A311" s="9">
        <v>41949</v>
      </c>
      <c r="B311">
        <v>-0.2</v>
      </c>
      <c r="C311">
        <v>9.5</v>
      </c>
      <c r="D311">
        <v>2.2000000000000002</v>
      </c>
    </row>
    <row r="312" spans="1:4" x14ac:dyDescent="0.25">
      <c r="A312" s="9">
        <v>41950</v>
      </c>
      <c r="B312">
        <v>-2.2999999999999998</v>
      </c>
      <c r="C312">
        <v>3.5</v>
      </c>
      <c r="D312">
        <v>0.4</v>
      </c>
    </row>
    <row r="313" spans="1:4" x14ac:dyDescent="0.25">
      <c r="A313" s="9">
        <v>41951</v>
      </c>
      <c r="B313">
        <v>-1.1000000000000001</v>
      </c>
      <c r="C313">
        <v>4.8</v>
      </c>
      <c r="D313">
        <v>4.2</v>
      </c>
    </row>
    <row r="314" spans="1:4" x14ac:dyDescent="0.25">
      <c r="A314" s="9">
        <v>41952</v>
      </c>
      <c r="B314">
        <v>-0.6</v>
      </c>
      <c r="C314">
        <v>5.4</v>
      </c>
      <c r="D314">
        <v>0.6</v>
      </c>
    </row>
    <row r="315" spans="1:4" x14ac:dyDescent="0.25">
      <c r="A315" s="9">
        <v>41953</v>
      </c>
      <c r="B315">
        <v>1.8</v>
      </c>
      <c r="C315">
        <v>12.5</v>
      </c>
      <c r="D315">
        <v>0.2</v>
      </c>
    </row>
    <row r="316" spans="1:4" x14ac:dyDescent="0.25">
      <c r="A316" s="9">
        <v>41954</v>
      </c>
      <c r="B316">
        <v>0.4</v>
      </c>
      <c r="C316">
        <v>15.5</v>
      </c>
      <c r="D316">
        <v>0.6</v>
      </c>
    </row>
    <row r="317" spans="1:4" x14ac:dyDescent="0.25">
      <c r="A317" s="9">
        <v>41955</v>
      </c>
      <c r="B317">
        <v>-0.8</v>
      </c>
      <c r="C317">
        <v>5.8</v>
      </c>
      <c r="D317">
        <v>0.2</v>
      </c>
    </row>
    <row r="318" spans="1:4" x14ac:dyDescent="0.25">
      <c r="A318" s="9">
        <v>41956</v>
      </c>
      <c r="B318">
        <v>-5.7</v>
      </c>
      <c r="C318">
        <v>-0.8</v>
      </c>
      <c r="D318">
        <v>0.8</v>
      </c>
    </row>
    <row r="319" spans="1:4" x14ac:dyDescent="0.25">
      <c r="A319" s="9">
        <v>41957</v>
      </c>
      <c r="B319">
        <v>-5.7</v>
      </c>
      <c r="C319">
        <v>-1.1000000000000001</v>
      </c>
      <c r="D319">
        <v>1.4</v>
      </c>
    </row>
    <row r="320" spans="1:4" x14ac:dyDescent="0.25">
      <c r="A320" s="9">
        <v>41958</v>
      </c>
      <c r="B320">
        <v>-5.6</v>
      </c>
      <c r="C320">
        <v>-0.7</v>
      </c>
      <c r="D320">
        <v>0.2</v>
      </c>
    </row>
    <row r="321" spans="1:4" x14ac:dyDescent="0.25">
      <c r="A321" s="9">
        <v>41959</v>
      </c>
      <c r="B321">
        <v>-4</v>
      </c>
      <c r="C321">
        <v>-0.1</v>
      </c>
      <c r="D321">
        <v>0</v>
      </c>
    </row>
    <row r="322" spans="1:4" x14ac:dyDescent="0.25">
      <c r="A322" s="9">
        <v>41960</v>
      </c>
      <c r="B322">
        <v>-8.3000000000000007</v>
      </c>
      <c r="C322">
        <v>-0.7</v>
      </c>
      <c r="D322">
        <v>5.4</v>
      </c>
    </row>
    <row r="323" spans="1:4" x14ac:dyDescent="0.25">
      <c r="A323" s="9">
        <v>41961</v>
      </c>
      <c r="B323">
        <v>-11</v>
      </c>
      <c r="C323">
        <v>-7.7</v>
      </c>
      <c r="D323">
        <v>4.8</v>
      </c>
    </row>
    <row r="324" spans="1:4" x14ac:dyDescent="0.25">
      <c r="A324" s="9">
        <v>41962</v>
      </c>
      <c r="B324">
        <v>-12.3</v>
      </c>
      <c r="C324">
        <v>-3.1</v>
      </c>
      <c r="D324">
        <v>2.8</v>
      </c>
    </row>
    <row r="325" spans="1:4" x14ac:dyDescent="0.25">
      <c r="A325" s="9">
        <v>41963</v>
      </c>
      <c r="B325">
        <v>-9.5</v>
      </c>
      <c r="C325">
        <v>-4.7</v>
      </c>
      <c r="D325">
        <v>8</v>
      </c>
    </row>
    <row r="326" spans="1:4" x14ac:dyDescent="0.25">
      <c r="A326" s="9">
        <v>41964</v>
      </c>
      <c r="B326">
        <v>-15.5</v>
      </c>
      <c r="C326">
        <v>-4.5999999999999996</v>
      </c>
      <c r="D326">
        <v>0.6</v>
      </c>
    </row>
    <row r="327" spans="1:4" x14ac:dyDescent="0.25">
      <c r="A327" s="9">
        <v>41965</v>
      </c>
      <c r="B327">
        <v>-7.6</v>
      </c>
      <c r="C327">
        <v>5.4</v>
      </c>
      <c r="D327">
        <v>9.8000000000000007</v>
      </c>
    </row>
    <row r="328" spans="1:4" x14ac:dyDescent="0.25">
      <c r="A328" s="9">
        <v>41966</v>
      </c>
      <c r="B328">
        <v>4.5999999999999996</v>
      </c>
      <c r="C328">
        <v>8.1</v>
      </c>
      <c r="D328">
        <v>0.8</v>
      </c>
    </row>
    <row r="329" spans="1:4" x14ac:dyDescent="0.25">
      <c r="A329" s="9">
        <v>41967</v>
      </c>
      <c r="B329">
        <v>2.2999999999999998</v>
      </c>
      <c r="C329">
        <v>13</v>
      </c>
      <c r="D329">
        <v>38</v>
      </c>
    </row>
    <row r="330" spans="1:4" x14ac:dyDescent="0.25">
      <c r="A330" s="9">
        <v>41968</v>
      </c>
      <c r="B330">
        <v>-0.7</v>
      </c>
      <c r="C330">
        <v>2.2000000000000002</v>
      </c>
      <c r="D330">
        <v>0</v>
      </c>
    </row>
    <row r="331" spans="1:4" x14ac:dyDescent="0.25">
      <c r="A331" s="9">
        <v>41969</v>
      </c>
      <c r="B331">
        <v>-1</v>
      </c>
      <c r="C331">
        <v>-0.2</v>
      </c>
      <c r="D331">
        <v>0</v>
      </c>
    </row>
    <row r="332" spans="1:4" x14ac:dyDescent="0.25">
      <c r="A332" s="9">
        <v>41970</v>
      </c>
      <c r="B332">
        <v>-5.9</v>
      </c>
      <c r="C332">
        <v>0.2</v>
      </c>
      <c r="D332">
        <v>0.2</v>
      </c>
    </row>
    <row r="333" spans="1:4" x14ac:dyDescent="0.25">
      <c r="A333" s="9">
        <v>41971</v>
      </c>
      <c r="B333">
        <v>-8.1</v>
      </c>
      <c r="C333">
        <v>-5.0999999999999996</v>
      </c>
      <c r="D333">
        <v>0</v>
      </c>
    </row>
    <row r="334" spans="1:4" x14ac:dyDescent="0.25">
      <c r="A334" s="9">
        <v>41972</v>
      </c>
      <c r="B334">
        <v>-6.6</v>
      </c>
      <c r="C334">
        <v>7</v>
      </c>
      <c r="D334">
        <v>0.8</v>
      </c>
    </row>
    <row r="335" spans="1:4" x14ac:dyDescent="0.25">
      <c r="A335" s="9">
        <v>41973</v>
      </c>
      <c r="B335">
        <v>1.6</v>
      </c>
      <c r="C335">
        <v>12.6</v>
      </c>
      <c r="D335">
        <v>1.6</v>
      </c>
    </row>
    <row r="336" spans="1:4" x14ac:dyDescent="0.25">
      <c r="A336" s="9">
        <v>41974</v>
      </c>
      <c r="B336">
        <v>-8.4</v>
      </c>
      <c r="C336">
        <v>1.5</v>
      </c>
      <c r="D336">
        <v>0</v>
      </c>
    </row>
    <row r="337" spans="1:4" x14ac:dyDescent="0.25">
      <c r="A337" s="9">
        <v>41975</v>
      </c>
      <c r="B337">
        <v>-10.1</v>
      </c>
      <c r="C337">
        <v>-1.5</v>
      </c>
      <c r="D337">
        <v>0</v>
      </c>
    </row>
    <row r="338" spans="1:4" x14ac:dyDescent="0.25">
      <c r="A338" s="9">
        <v>41976</v>
      </c>
      <c r="B338">
        <v>-3.1</v>
      </c>
      <c r="C338">
        <v>-0.1</v>
      </c>
      <c r="D338">
        <v>1</v>
      </c>
    </row>
    <row r="339" spans="1:4" x14ac:dyDescent="0.25">
      <c r="A339" s="9">
        <v>41977</v>
      </c>
      <c r="B339">
        <v>-8.6</v>
      </c>
      <c r="C339">
        <v>-1.8</v>
      </c>
      <c r="D339">
        <v>0.6</v>
      </c>
    </row>
    <row r="340" spans="1:4" x14ac:dyDescent="0.25">
      <c r="A340" s="9">
        <v>41978</v>
      </c>
      <c r="B340">
        <v>-4.9000000000000004</v>
      </c>
      <c r="C340">
        <v>1.9</v>
      </c>
      <c r="D340">
        <v>0</v>
      </c>
    </row>
    <row r="341" spans="1:4" x14ac:dyDescent="0.25">
      <c r="A341" s="9">
        <v>41979</v>
      </c>
      <c r="B341">
        <v>-3.5</v>
      </c>
      <c r="C341">
        <v>3.3</v>
      </c>
      <c r="D341">
        <v>0</v>
      </c>
    </row>
    <row r="342" spans="1:4" x14ac:dyDescent="0.25">
      <c r="A342" s="9">
        <v>41980</v>
      </c>
      <c r="B342">
        <v>-7</v>
      </c>
      <c r="C342">
        <v>-1.3</v>
      </c>
      <c r="D342">
        <v>0</v>
      </c>
    </row>
    <row r="343" spans="1:4" x14ac:dyDescent="0.25">
      <c r="A343" s="9">
        <v>41981</v>
      </c>
      <c r="B343">
        <v>-4.4000000000000004</v>
      </c>
      <c r="C343">
        <v>1.9</v>
      </c>
      <c r="D343">
        <v>0</v>
      </c>
    </row>
    <row r="344" spans="1:4" x14ac:dyDescent="0.25">
      <c r="A344" s="9">
        <v>41982</v>
      </c>
      <c r="B344">
        <v>0.3</v>
      </c>
      <c r="C344">
        <v>3</v>
      </c>
      <c r="D344">
        <v>0.2</v>
      </c>
    </row>
    <row r="345" spans="1:4" x14ac:dyDescent="0.25">
      <c r="A345" s="9">
        <v>41983</v>
      </c>
      <c r="B345">
        <v>-5.4</v>
      </c>
      <c r="C345">
        <v>-0.1</v>
      </c>
      <c r="D345">
        <v>0</v>
      </c>
    </row>
    <row r="346" spans="1:4" x14ac:dyDescent="0.25">
      <c r="A346" s="9">
        <v>41984</v>
      </c>
      <c r="B346">
        <v>-4</v>
      </c>
      <c r="C346">
        <v>0.3</v>
      </c>
      <c r="D346">
        <v>0</v>
      </c>
    </row>
    <row r="347" spans="1:4" x14ac:dyDescent="0.25">
      <c r="A347" s="9">
        <v>41985</v>
      </c>
      <c r="B347">
        <v>-4.0999999999999996</v>
      </c>
      <c r="C347">
        <v>3</v>
      </c>
      <c r="D347">
        <v>0</v>
      </c>
    </row>
    <row r="348" spans="1:4" x14ac:dyDescent="0.25">
      <c r="A348" s="9">
        <v>41986</v>
      </c>
      <c r="B348">
        <v>-1.2</v>
      </c>
      <c r="C348">
        <v>2.6</v>
      </c>
      <c r="D348">
        <v>0.4</v>
      </c>
    </row>
    <row r="349" spans="1:4" x14ac:dyDescent="0.25">
      <c r="A349" s="9">
        <v>41987</v>
      </c>
      <c r="B349">
        <v>1.5</v>
      </c>
      <c r="C349">
        <v>3.1</v>
      </c>
      <c r="D349">
        <v>0.6</v>
      </c>
    </row>
    <row r="350" spans="1:4" x14ac:dyDescent="0.25">
      <c r="A350" s="9">
        <v>41988</v>
      </c>
      <c r="B350">
        <v>1.6</v>
      </c>
      <c r="C350">
        <v>4.2</v>
      </c>
      <c r="D350">
        <v>0</v>
      </c>
    </row>
    <row r="351" spans="1:4" x14ac:dyDescent="0.25">
      <c r="A351" s="9">
        <v>41989</v>
      </c>
      <c r="B351">
        <v>1.1000000000000001</v>
      </c>
      <c r="C351">
        <v>4.5</v>
      </c>
      <c r="D351">
        <v>5.8</v>
      </c>
    </row>
    <row r="352" spans="1:4" x14ac:dyDescent="0.25">
      <c r="A352" s="9">
        <v>41990</v>
      </c>
      <c r="B352">
        <v>-2.4</v>
      </c>
      <c r="C352">
        <v>4.8</v>
      </c>
      <c r="D352">
        <v>0.8</v>
      </c>
    </row>
    <row r="353" spans="1:4" x14ac:dyDescent="0.25">
      <c r="A353" s="9">
        <v>41991</v>
      </c>
      <c r="B353">
        <v>-5.7</v>
      </c>
      <c r="C353">
        <v>-1.7</v>
      </c>
      <c r="D353">
        <v>0</v>
      </c>
    </row>
    <row r="354" spans="1:4" x14ac:dyDescent="0.25">
      <c r="A354" s="9">
        <v>41992</v>
      </c>
      <c r="B354">
        <v>-6.6</v>
      </c>
      <c r="C354">
        <v>-3.8</v>
      </c>
      <c r="D354">
        <v>0</v>
      </c>
    </row>
    <row r="355" spans="1:4" x14ac:dyDescent="0.25">
      <c r="A355" s="9">
        <v>41993</v>
      </c>
      <c r="B355">
        <v>-9.6</v>
      </c>
      <c r="C355">
        <v>-1.1000000000000001</v>
      </c>
      <c r="D355">
        <v>1.6</v>
      </c>
    </row>
    <row r="356" spans="1:4" x14ac:dyDescent="0.25">
      <c r="A356" s="9">
        <v>41994</v>
      </c>
      <c r="B356">
        <v>-7</v>
      </c>
      <c r="C356">
        <v>-1.3</v>
      </c>
      <c r="D356">
        <v>0</v>
      </c>
    </row>
    <row r="357" spans="1:4" x14ac:dyDescent="0.25">
      <c r="A357" s="9">
        <v>41995</v>
      </c>
      <c r="B357">
        <v>-6.7</v>
      </c>
      <c r="C357">
        <v>0.2</v>
      </c>
      <c r="D357">
        <v>0</v>
      </c>
    </row>
    <row r="358" spans="1:4" x14ac:dyDescent="0.25">
      <c r="A358" s="9">
        <v>41996</v>
      </c>
      <c r="B358">
        <v>-0.8</v>
      </c>
      <c r="C358">
        <v>4.4000000000000004</v>
      </c>
      <c r="D358">
        <v>1.6</v>
      </c>
    </row>
    <row r="359" spans="1:4" x14ac:dyDescent="0.25">
      <c r="A359" s="9">
        <v>41997</v>
      </c>
      <c r="B359">
        <v>3.5</v>
      </c>
      <c r="C359">
        <v>9.8000000000000007</v>
      </c>
      <c r="D359">
        <v>16.2</v>
      </c>
    </row>
    <row r="360" spans="1:4" x14ac:dyDescent="0.25">
      <c r="A360" s="9">
        <v>41998</v>
      </c>
      <c r="B360">
        <v>1.3</v>
      </c>
      <c r="C360">
        <v>3.7</v>
      </c>
      <c r="D360">
        <v>2.4</v>
      </c>
    </row>
    <row r="361" spans="1:4" x14ac:dyDescent="0.25">
      <c r="A361" s="9">
        <v>41999</v>
      </c>
      <c r="B361">
        <v>-0.5</v>
      </c>
      <c r="C361">
        <v>5.3</v>
      </c>
      <c r="D361">
        <v>0</v>
      </c>
    </row>
    <row r="362" spans="1:4" x14ac:dyDescent="0.25">
      <c r="A362" s="9">
        <v>42000</v>
      </c>
      <c r="B362">
        <v>2.2999999999999998</v>
      </c>
      <c r="C362">
        <v>8</v>
      </c>
      <c r="D362">
        <v>1.6</v>
      </c>
    </row>
    <row r="363" spans="1:4" x14ac:dyDescent="0.25">
      <c r="A363" s="9">
        <v>42001</v>
      </c>
      <c r="B363">
        <v>-1.4</v>
      </c>
      <c r="C363">
        <v>3.2</v>
      </c>
      <c r="D363">
        <v>0</v>
      </c>
    </row>
    <row r="364" spans="1:4" x14ac:dyDescent="0.25">
      <c r="A364" s="9">
        <v>42002</v>
      </c>
      <c r="B364">
        <v>-5.5</v>
      </c>
      <c r="C364">
        <v>-0.9</v>
      </c>
      <c r="D364">
        <v>0</v>
      </c>
    </row>
    <row r="365" spans="1:4" x14ac:dyDescent="0.25">
      <c r="A365" s="9">
        <v>42003</v>
      </c>
      <c r="B365">
        <v>-8.1999999999999993</v>
      </c>
      <c r="C365">
        <v>-5.3</v>
      </c>
      <c r="D365">
        <v>0</v>
      </c>
    </row>
    <row r="366" spans="1:4" x14ac:dyDescent="0.25">
      <c r="A366" s="9">
        <v>42004</v>
      </c>
      <c r="B366">
        <v>-10.3</v>
      </c>
      <c r="C366">
        <v>-8</v>
      </c>
      <c r="D366">
        <v>0.5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Sheet1</vt:lpstr>
      <vt:lpstr>Review1</vt:lpstr>
      <vt:lpstr>Review2</vt:lpstr>
      <vt:lpstr>ReviewTables</vt:lpstr>
      <vt:lpstr>Sheet2</vt:lpstr>
      <vt:lpstr>Sheet3</vt:lpstr>
      <vt:lpstr>Sheet4</vt:lpstr>
      <vt:lpstr>WeatherData</vt:lpstr>
      <vt:lpstr>FinalGrades</vt:lpstr>
      <vt:lpstr>FruitPrizes</vt:lpstr>
      <vt:lpstr>HST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2026-02-05T18:04:59Z</dcterms:modified>
</cp:coreProperties>
</file>